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SMECCC Panvel\Prashant Kumar\"/>
    </mc:Choice>
  </mc:AlternateContent>
  <xr:revisionPtr revIDLastSave="0" documentId="13_ncr:1_{DFA7405C-E420-460D-A966-1681A039D41C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I28" i="4" l="1"/>
  <c r="E22" i="4"/>
  <c r="E23" i="4" s="1"/>
  <c r="V6" i="4"/>
  <c r="U7" i="4" l="1"/>
  <c r="U6" i="4"/>
  <c r="S7" i="4"/>
  <c r="V7" i="4"/>
  <c r="T7" i="4"/>
  <c r="Q7" i="4"/>
  <c r="T6" i="4"/>
  <c r="Q6" i="4"/>
  <c r="S6" i="4"/>
  <c r="H22" i="4" l="1"/>
  <c r="H24" i="4" s="1"/>
  <c r="H31" i="4"/>
  <c r="H20" i="4"/>
  <c r="I19" i="4"/>
  <c r="I18" i="4"/>
  <c r="P7" i="4"/>
  <c r="P6" i="4"/>
  <c r="P5" i="4"/>
  <c r="P4" i="4"/>
  <c r="P3" i="4"/>
  <c r="P2" i="4"/>
  <c r="C10" i="4" l="1"/>
  <c r="C11" i="4"/>
  <c r="C12" i="4"/>
  <c r="C13" i="4"/>
  <c r="C14" i="4"/>
  <c r="Q12" i="4" l="1"/>
  <c r="P12" i="4"/>
  <c r="P11" i="4"/>
  <c r="Q11" i="4" s="1"/>
  <c r="Q10" i="4"/>
  <c r="P10" i="4"/>
  <c r="P9" i="4"/>
  <c r="P8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A12" i="4"/>
  <c r="B11" i="4"/>
  <c r="A11" i="4"/>
  <c r="B10" i="4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<sst xmlns="http://schemas.openxmlformats.org/spreadsheetml/2006/main" count="27" uniqueCount="24">
  <si>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</si>
  <si>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</si>
  <si>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</si>
  <si>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</si>
  <si>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</si>
  <si>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</si>
  <si>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</si>
  <si>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</si>
  <si>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</si>
  <si>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</si>
  <si>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</si>
  <si>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</si>
  <si>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</si>
  <si>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av</t>
  </si>
  <si>
    <t>sd</t>
  </si>
  <si>
    <t>rd</t>
  </si>
  <si>
    <t>bv</t>
  </si>
  <si>
    <t>rate</t>
  </si>
  <si>
    <t>fmv</t>
  </si>
  <si>
    <t>Flat No. 1304, 13th Floor, Wing - B, Pyramid Centria, Plot No. 32, Village - Nerul, Navi Mumbai</t>
  </si>
  <si>
    <t>rera ca</t>
  </si>
  <si>
    <t>open bal</t>
  </si>
  <si>
    <t>agreement  - 28.03.24</t>
  </si>
  <si>
    <t>car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</si>
</sst>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0" fillId="3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10</xdr:col>
      <xdr:colOff>324661</xdr:colOff>
      <xdr:row>48</xdr:row>
      <xdr:rowOff>1212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40EC9EB-3FD7-474C-956A-A43C26C4E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5811061" cy="86880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542925</xdr:colOff>
      <xdr:row>2</xdr:row>
      <xdr:rowOff>0</xdr:rowOff>
    </xdr:from>
    <xdr:to>
      <xdr:col>16</xdr:col>
      <xdr:colOff>144181</xdr:colOff>
      <xdr:row>47</xdr:row>
      <xdr:rowOff>163144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3DBE27E-0704-488C-AE1C-7A79316D7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2925" y="381000"/>
          <a:ext cx="9354856" cy="873564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325086</xdr:colOff>
      <xdr:row>45</xdr:row>
      <xdr:rowOff>134539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E8AB6A9-783F-40CE-B4B8-883FCCDB5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59486" cy="85165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315645</xdr:colOff>
      <xdr:row>46</xdr:row>
      <xdr:rowOff>134519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3C416D-A49E-404E-BC70-E2CD8FB7C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59645" cy="837364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409575</xdr:colOff>
      <xdr:row>49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8E1E47-7496-4341-BA63-24417ABC2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87975" cy="81438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0</xdr:rowOff>
    </xdr:from>
    <xdr:to>
      <xdr:col>35</xdr:col>
      <xdr:colOff>409575</xdr:colOff>
      <xdr:row>46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DA1DD1-9794-47B9-B907-449A8CD3B0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381000"/>
          <a:ext cx="18087975" cy="84867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601095</xdr:colOff>
      <xdr:row>43</xdr:row>
      <xdr:rowOff>77327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C641D6-8EA4-4A35-A77F-EC8E7EE14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306695" cy="807832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219956</xdr:colOff>
      <xdr:row>44</xdr:row>
      <xdr:rowOff>115459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6351E5-BA13-4597-B127-4927F543D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315956" cy="830695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239434</xdr:colOff>
      <xdr:row>42</xdr:row>
      <xdr:rowOff>77301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A9A0E2-2886-4C74-BA93-AB99DB1D8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83434" cy="78878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O27" sqref="O2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0" max="20" width="13.42578125" bestFit="1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812</v>
      </c>
      <c r="C2" s="4">
        <f>B2*1.1</f>
        <v>893.2</v>
      </c>
      <c r="D2" s="4">
        <f t="shared" ref="D2:D13" si="2">C2*1.2</f>
        <v>1071.8399999999999</v>
      </c>
      <c r="E2" s="5">
        <f t="shared" ref="E2:E13" si="3">R2</f>
        <v>15900000</v>
      </c>
      <c r="F2" s="15">
        <f t="shared" ref="F2:F13" si="4">ROUND((E2/B2),0)</f>
        <v>19581</v>
      </c>
      <c r="G2" s="10">
        <f t="shared" ref="G2:G13" si="5">ROUND((E2/C2),0)</f>
        <v>17801</v>
      </c>
      <c r="H2" s="10">
        <f t="shared" ref="H2:H13" si="6">ROUND((E2/D2),0)</f>
        <v>14834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7" si="8">O2/1.2</f>
        <v>0</v>
      </c>
      <c r="Q2">
        <v>812</v>
      </c>
      <c r="R2" s="2">
        <v>15900000</v>
      </c>
      <c r="S2" s="8"/>
      <c r="T2" s="8"/>
    </row>
    <row r="3" spans="1:22" x14ac:dyDescent="0.25">
      <c r="A3" s="4">
        <f t="shared" si="0"/>
        <v>0</v>
      </c>
      <c r="B3" s="4">
        <f t="shared" si="1"/>
        <v>714</v>
      </c>
      <c r="C3" s="4">
        <f t="shared" ref="C3:C14" si="9">B3*1.1</f>
        <v>785.40000000000009</v>
      </c>
      <c r="D3" s="4">
        <f t="shared" si="2"/>
        <v>942.48</v>
      </c>
      <c r="E3" s="5">
        <f t="shared" si="3"/>
        <v>15500000</v>
      </c>
      <c r="F3" s="10">
        <f t="shared" si="4"/>
        <v>21709</v>
      </c>
      <c r="G3" s="10">
        <f t="shared" si="5"/>
        <v>19735</v>
      </c>
      <c r="H3" s="10">
        <f t="shared" si="6"/>
        <v>16446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714</v>
      </c>
      <c r="R3" s="2">
        <v>15500000</v>
      </c>
      <c r="S3" s="8"/>
      <c r="T3" s="8"/>
    </row>
    <row r="4" spans="1:22" x14ac:dyDescent="0.25">
      <c r="A4" s="4">
        <f t="shared" si="0"/>
        <v>0</v>
      </c>
      <c r="B4" s="4">
        <f t="shared" si="1"/>
        <v>812</v>
      </c>
      <c r="C4" s="4">
        <f t="shared" si="9"/>
        <v>893.2</v>
      </c>
      <c r="D4" s="4">
        <f t="shared" si="2"/>
        <v>1071.8399999999999</v>
      </c>
      <c r="E4" s="5">
        <f t="shared" si="3"/>
        <v>16500000</v>
      </c>
      <c r="F4" s="15">
        <f t="shared" si="4"/>
        <v>20320</v>
      </c>
      <c r="G4" s="10">
        <f t="shared" si="5"/>
        <v>18473</v>
      </c>
      <c r="H4" s="10">
        <f t="shared" si="6"/>
        <v>15394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812</v>
      </c>
      <c r="R4" s="2">
        <v>16500000</v>
      </c>
      <c r="S4" s="8"/>
      <c r="T4" s="8"/>
    </row>
    <row r="5" spans="1:22" x14ac:dyDescent="0.25">
      <c r="A5" s="4">
        <f t="shared" si="0"/>
        <v>0</v>
      </c>
      <c r="B5" s="4">
        <f t="shared" si="1"/>
        <v>731</v>
      </c>
      <c r="C5" s="4">
        <f t="shared" si="9"/>
        <v>804.1</v>
      </c>
      <c r="D5" s="4">
        <f t="shared" si="2"/>
        <v>964.92</v>
      </c>
      <c r="E5" s="5">
        <f t="shared" si="3"/>
        <v>23400000</v>
      </c>
      <c r="F5" s="10">
        <f t="shared" si="4"/>
        <v>32011</v>
      </c>
      <c r="G5" s="10">
        <f t="shared" si="5"/>
        <v>29101</v>
      </c>
      <c r="H5" s="10">
        <f t="shared" si="6"/>
        <v>24251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731</v>
      </c>
      <c r="R5" s="2">
        <v>23400000</v>
      </c>
      <c r="S5" s="8"/>
      <c r="T5" s="8"/>
    </row>
    <row r="6" spans="1:22" x14ac:dyDescent="0.25">
      <c r="A6" s="4">
        <f t="shared" si="0"/>
        <v>0</v>
      </c>
      <c r="B6" s="4">
        <f t="shared" si="1"/>
        <v>1053.4188599999998</v>
      </c>
      <c r="C6" s="4">
        <f t="shared" si="9"/>
        <v>1158.7607459999999</v>
      </c>
      <c r="D6" s="4">
        <f t="shared" si="2"/>
        <v>1390.5128951999998</v>
      </c>
      <c r="E6" s="5">
        <f t="shared" si="3"/>
        <v>16500000</v>
      </c>
      <c r="F6" s="15">
        <f t="shared" si="4"/>
        <v>15663</v>
      </c>
      <c r="G6" s="10">
        <f t="shared" si="5"/>
        <v>14239</v>
      </c>
      <c r="H6" s="10">
        <f t="shared" si="6"/>
        <v>11866</v>
      </c>
      <c r="I6" s="4" t="e">
        <f>#REF!</f>
        <v>#REF!</v>
      </c>
      <c r="J6" s="4">
        <f t="shared" si="7"/>
        <v>97.864999999999995</v>
      </c>
      <c r="O6">
        <v>0</v>
      </c>
      <c r="P6">
        <f t="shared" si="8"/>
        <v>0</v>
      </c>
      <c r="Q6">
        <f>S6*10.764</f>
        <v>1053.4188599999998</v>
      </c>
      <c r="R6" s="2">
        <v>16500000</v>
      </c>
      <c r="S6" s="8">
        <f>90.515+7.35</f>
        <v>97.864999999999995</v>
      </c>
      <c r="T6" s="16">
        <f>R6+990000+30000</f>
        <v>17520000</v>
      </c>
      <c r="U6">
        <f>T6/Q6</f>
        <v>16631.560972811902</v>
      </c>
      <c r="V6">
        <f>U6*1.1</f>
        <v>18294.717070093095</v>
      </c>
    </row>
    <row r="7" spans="1:22" x14ac:dyDescent="0.25">
      <c r="A7" s="4">
        <f t="shared" si="0"/>
        <v>0</v>
      </c>
      <c r="B7" s="4">
        <f t="shared" si="1"/>
        <v>757.0170503999999</v>
      </c>
      <c r="C7" s="4">
        <f t="shared" si="9"/>
        <v>832.71875544</v>
      </c>
      <c r="D7" s="4">
        <f t="shared" si="2"/>
        <v>999.2625065279999</v>
      </c>
      <c r="E7" s="5">
        <f t="shared" si="3"/>
        <v>11500000</v>
      </c>
      <c r="F7" s="10">
        <f t="shared" si="4"/>
        <v>15191</v>
      </c>
      <c r="G7" s="10">
        <f t="shared" si="5"/>
        <v>13810</v>
      </c>
      <c r="H7" s="10">
        <f t="shared" si="6"/>
        <v>11508</v>
      </c>
      <c r="I7" s="4" t="e">
        <f>#REF!</f>
        <v>#REF!</v>
      </c>
      <c r="J7" s="4">
        <f t="shared" si="7"/>
        <v>70.328599999999994</v>
      </c>
      <c r="O7">
        <v>0</v>
      </c>
      <c r="P7">
        <f t="shared" si="8"/>
        <v>0</v>
      </c>
      <c r="Q7">
        <f>S7*10.764</f>
        <v>757.0170503999999</v>
      </c>
      <c r="R7" s="2">
        <v>11500000</v>
      </c>
      <c r="S7" s="8">
        <f>56.802+6.475+V7</f>
        <v>70.328599999999994</v>
      </c>
      <c r="T7" s="16">
        <f>R7+690000+30000</f>
        <v>12220000</v>
      </c>
      <c r="U7">
        <f>T7/Q7</f>
        <v>16142.304844445815</v>
      </c>
      <c r="V7">
        <f>17.629*40%</f>
        <v>7.0516000000000005</v>
      </c>
    </row>
    <row r="8" spans="1:22" x14ac:dyDescent="0.25">
      <c r="A8" s="4">
        <f t="shared" si="0"/>
        <v>0</v>
      </c>
      <c r="B8" s="4">
        <f t="shared" si="1"/>
        <v>714</v>
      </c>
      <c r="C8" s="4">
        <f t="shared" si="9"/>
        <v>785.40000000000009</v>
      </c>
      <c r="D8" s="4">
        <f t="shared" si="2"/>
        <v>942.48</v>
      </c>
      <c r="E8" s="5">
        <f t="shared" si="3"/>
        <v>17700000</v>
      </c>
      <c r="F8" s="10">
        <f t="shared" si="4"/>
        <v>24790</v>
      </c>
      <c r="G8" s="10">
        <f t="shared" si="5"/>
        <v>22536</v>
      </c>
      <c r="H8" s="10">
        <f t="shared" si="6"/>
        <v>18780</v>
      </c>
      <c r="I8" s="4" t="e">
        <f>#REF!</f>
        <v>#REF!</v>
      </c>
      <c r="J8" s="4">
        <f t="shared" si="7"/>
        <v>0</v>
      </c>
      <c r="O8">
        <v>0</v>
      </c>
      <c r="P8">
        <f t="shared" ref="P8:P12" si="10">O8/1.2</f>
        <v>0</v>
      </c>
      <c r="Q8">
        <v>714</v>
      </c>
      <c r="R8" s="2">
        <v>17700000</v>
      </c>
      <c r="S8" s="8"/>
      <c r="T8" s="8"/>
    </row>
    <row r="9" spans="1:22" x14ac:dyDescent="0.25">
      <c r="A9" s="4">
        <f t="shared" si="0"/>
        <v>0</v>
      </c>
      <c r="B9" s="4">
        <f t="shared" si="1"/>
        <v>812</v>
      </c>
      <c r="C9" s="4">
        <f t="shared" si="9"/>
        <v>893.2</v>
      </c>
      <c r="D9" s="4">
        <f t="shared" si="2"/>
        <v>1071.8399999999999</v>
      </c>
      <c r="E9" s="5">
        <f t="shared" si="3"/>
        <v>15800000</v>
      </c>
      <c r="F9" s="10">
        <f t="shared" si="4"/>
        <v>19458</v>
      </c>
      <c r="G9" s="10">
        <f t="shared" si="5"/>
        <v>17689</v>
      </c>
      <c r="H9" s="10">
        <f t="shared" si="6"/>
        <v>14741</v>
      </c>
      <c r="I9" s="4" t="e">
        <f>#REF!</f>
        <v>#REF!</v>
      </c>
      <c r="J9" s="4">
        <f t="shared" si="7"/>
        <v>0</v>
      </c>
      <c r="O9">
        <v>0</v>
      </c>
      <c r="P9">
        <f t="shared" si="10"/>
        <v>0</v>
      </c>
      <c r="Q9">
        <v>812</v>
      </c>
      <c r="R9" s="2">
        <v>15800000</v>
      </c>
      <c r="S9" s="8"/>
      <c r="T9" s="8"/>
    </row>
    <row r="10" spans="1:22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f t="shared" ref="Q10:Q12" si="11">P10/1.2</f>
        <v>0</v>
      </c>
      <c r="R10" s="2">
        <v>0</v>
      </c>
      <c r="S10" s="8"/>
      <c r="T10" s="8"/>
    </row>
    <row r="11" spans="1:22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11"/>
        <v>0</v>
      </c>
      <c r="R11" s="2">
        <v>0</v>
      </c>
      <c r="S11" s="8"/>
      <c r="T11" s="8"/>
    </row>
    <row r="12" spans="1:22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11"/>
        <v>0</v>
      </c>
      <c r="R12" s="2">
        <v>0</v>
      </c>
      <c r="S12" s="8"/>
      <c r="T12" s="8"/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2">O13/1.2</f>
        <v>0</v>
      </c>
      <c r="Q13">
        <f t="shared" ref="Q13" si="13">P13/1.2</f>
        <v>0</v>
      </c>
      <c r="R13" s="2">
        <v>0</v>
      </c>
      <c r="S13" s="8"/>
      <c r="T13" s="8"/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4">C14*1.2</f>
        <v>0</v>
      </c>
      <c r="E14" s="5">
        <f t="shared" ref="E14:E15" si="15">R14</f>
        <v>0</v>
      </c>
      <c r="F14" s="10" t="e">
        <f t="shared" ref="F14:F15" si="16">ROUND((E14/B14),0)</f>
        <v>#DIV/0!</v>
      </c>
      <c r="G14" s="10" t="e">
        <f t="shared" ref="G14:G15" si="17">ROUND((E14/C14),0)</f>
        <v>#DIV/0!</v>
      </c>
      <c r="H14" s="10" t="e">
        <f t="shared" ref="H14:H15" si="18">ROUND((E14/D14),0)</f>
        <v>#DIV/0!</v>
      </c>
      <c r="I14" s="4" t="e">
        <f>#REF!</f>
        <v>#REF!</v>
      </c>
      <c r="J14" s="4">
        <f t="shared" ref="J14:J15" si="19">S14</f>
        <v>0</v>
      </c>
      <c r="O14">
        <v>0</v>
      </c>
      <c r="P14">
        <f t="shared" ref="P14:P15" si="20">O14/1.2</f>
        <v>0</v>
      </c>
      <c r="Q14">
        <f t="shared" ref="Q14:Q15" si="21">P14/1.2</f>
        <v>0</v>
      </c>
      <c r="R14" s="2">
        <v>0</v>
      </c>
      <c r="S14" s="8"/>
      <c r="T14" s="8"/>
    </row>
    <row r="15" spans="1:22" x14ac:dyDescent="0.25">
      <c r="A15" s="4">
        <f t="shared" si="0"/>
        <v>0</v>
      </c>
      <c r="B15" s="4">
        <f t="shared" si="1"/>
        <v>0</v>
      </c>
      <c r="C15" s="4">
        <f t="shared" ref="C15" si="22">B15*1.2</f>
        <v>0</v>
      </c>
      <c r="D15" s="4">
        <f t="shared" si="14"/>
        <v>0</v>
      </c>
      <c r="E15" s="5">
        <f t="shared" si="15"/>
        <v>0</v>
      </c>
      <c r="F15" s="10" t="e">
        <f t="shared" si="16"/>
        <v>#DIV/0!</v>
      </c>
      <c r="G15" s="4" t="e">
        <f t="shared" si="17"/>
        <v>#DIV/0!</v>
      </c>
      <c r="H15" s="4" t="e">
        <f t="shared" si="18"/>
        <v>#DIV/0!</v>
      </c>
      <c r="I15" s="4" t="e">
        <f>#REF!</f>
        <v>#REF!</v>
      </c>
      <c r="J15" s="4">
        <f t="shared" si="19"/>
        <v>0</v>
      </c>
      <c r="O15">
        <v>0</v>
      </c>
      <c r="P15">
        <f t="shared" si="20"/>
        <v>0</v>
      </c>
      <c r="Q15">
        <f t="shared" si="21"/>
        <v>0</v>
      </c>
      <c r="R15" s="2">
        <v>0</v>
      </c>
      <c r="S15" s="8"/>
      <c r="T15" s="8"/>
    </row>
    <row r="17" spans="5:24" x14ac:dyDescent="0.25">
      <c r="G17" t="s">
        <v>19</v>
      </c>
    </row>
    <row r="18" spans="5:24" x14ac:dyDescent="0.25">
      <c r="G18" t="s">
        <v>20</v>
      </c>
      <c r="H18">
        <v>731</v>
      </c>
      <c r="I18">
        <f>67.934*10.764</f>
        <v>731.2415759999999</v>
      </c>
    </row>
    <row r="19" spans="5:24" x14ac:dyDescent="0.25">
      <c r="G19" t="s">
        <v>21</v>
      </c>
      <c r="H19">
        <v>79</v>
      </c>
      <c r="I19">
        <f>7.375*10.764</f>
        <v>79.384499999999989</v>
      </c>
    </row>
    <row r="20" spans="5:24" x14ac:dyDescent="0.25">
      <c r="E20">
        <v>1415</v>
      </c>
      <c r="H20">
        <f>H19+H18</f>
        <v>810</v>
      </c>
    </row>
    <row r="21" spans="5:24" x14ac:dyDescent="0.25">
      <c r="E21">
        <v>17500</v>
      </c>
      <c r="G21" t="s">
        <v>17</v>
      </c>
      <c r="H21">
        <v>17500</v>
      </c>
    </row>
    <row r="22" spans="5:24" x14ac:dyDescent="0.25">
      <c r="E22">
        <f>E21*E20</f>
        <v>24762500</v>
      </c>
      <c r="G22" s="6" t="s">
        <v>18</v>
      </c>
      <c r="H22" s="6">
        <f>H21*H20</f>
        <v>14175000</v>
      </c>
    </row>
    <row r="23" spans="5:24" x14ac:dyDescent="0.25">
      <c r="E23">
        <f>E22*75%</f>
        <v>18571875</v>
      </c>
      <c r="G23" t="s">
        <v>23</v>
      </c>
      <c r="H23">
        <v>400000</v>
      </c>
    </row>
    <row r="24" spans="5:24" x14ac:dyDescent="0.25">
      <c r="H24">
        <f>H23+H22</f>
        <v>14575000</v>
      </c>
      <c r="P24" s="11"/>
      <c r="Q24" s="11"/>
      <c r="R24" s="13"/>
      <c r="T24" s="11"/>
      <c r="U24" s="11"/>
      <c r="V24" s="11"/>
      <c r="W24" s="11"/>
      <c r="X24" s="11"/>
    </row>
    <row r="25" spans="5:24" x14ac:dyDescent="0.25">
      <c r="P25" s="11"/>
      <c r="Q25" s="14"/>
      <c r="R25" s="14"/>
      <c r="T25" s="14"/>
      <c r="U25" s="14"/>
      <c r="V25" s="11"/>
      <c r="W25" s="11"/>
      <c r="X25" s="11"/>
    </row>
    <row r="26" spans="5:24" x14ac:dyDescent="0.25">
      <c r="P26" s="11"/>
      <c r="Q26" s="11"/>
      <c r="R26" s="11"/>
      <c r="T26" s="11"/>
      <c r="U26" s="11"/>
      <c r="V26" s="11"/>
      <c r="W26" s="11"/>
      <c r="X26" s="11"/>
    </row>
    <row r="27" spans="5:24" x14ac:dyDescent="0.25">
      <c r="G27" t="s">
        <v>22</v>
      </c>
      <c r="P27" s="11"/>
      <c r="Q27" s="11"/>
      <c r="R27" s="11"/>
      <c r="T27" s="11"/>
      <c r="U27" s="11"/>
      <c r="V27" s="11"/>
      <c r="W27" s="11"/>
      <c r="X27" s="11"/>
    </row>
    <row r="28" spans="5:24" x14ac:dyDescent="0.25">
      <c r="G28" t="s">
        <v>13</v>
      </c>
      <c r="H28">
        <v>12400000</v>
      </c>
      <c r="I28">
        <f>H28+1300000</f>
        <v>13700000</v>
      </c>
      <c r="P28" s="11"/>
      <c r="Q28" s="11"/>
      <c r="R28" s="12"/>
      <c r="T28" s="12"/>
      <c r="U28" s="12"/>
      <c r="V28" s="11"/>
      <c r="W28" s="11"/>
      <c r="X28" s="11"/>
    </row>
    <row r="29" spans="5:24" x14ac:dyDescent="0.25">
      <c r="G29" t="s">
        <v>14</v>
      </c>
      <c r="H29">
        <v>744000</v>
      </c>
      <c r="P29" s="11"/>
      <c r="Q29" s="11"/>
      <c r="R29" s="11"/>
      <c r="T29" s="11"/>
      <c r="U29" s="11"/>
      <c r="V29" s="11"/>
      <c r="W29" s="11"/>
      <c r="X29" s="11"/>
    </row>
    <row r="30" spans="5:24" x14ac:dyDescent="0.25">
      <c r="G30" t="s">
        <v>15</v>
      </c>
      <c r="H30">
        <v>30000</v>
      </c>
      <c r="P30" s="11"/>
      <c r="Q30" s="11"/>
      <c r="R30" s="11"/>
      <c r="T30" s="11"/>
      <c r="U30" s="11"/>
      <c r="V30" s="11"/>
      <c r="W30" s="11"/>
      <c r="X30" s="11"/>
    </row>
    <row r="31" spans="5:24" x14ac:dyDescent="0.25">
      <c r="G31" t="s">
        <v>16</v>
      </c>
      <c r="H31">
        <f>SUM(H28:H30)</f>
        <v>13174000</v>
      </c>
      <c r="P31" s="11"/>
      <c r="Q31" s="11"/>
      <c r="R31" s="11"/>
      <c r="T31" s="11"/>
      <c r="U31" s="11"/>
      <c r="V31" s="11"/>
      <c r="W31" s="11"/>
      <c r="X31" s="11"/>
    </row>
    <row r="32" spans="5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0:24" x14ac:dyDescent="0.25">
      <c r="J33" s="6"/>
      <c r="K33" s="6"/>
      <c r="L33" s="6"/>
      <c r="M33" s="6"/>
      <c r="N33" s="6"/>
      <c r="P33" s="11"/>
      <c r="Q33" s="11"/>
      <c r="R33" s="11"/>
      <c r="S33" s="6"/>
      <c r="T33" s="11"/>
      <c r="U33" s="11"/>
      <c r="V33" s="11"/>
      <c r="W33" s="11"/>
      <c r="X33" s="11"/>
    </row>
    <row r="34" spans="10:24" x14ac:dyDescent="0.25">
      <c r="Q34" s="11"/>
      <c r="R34" s="11"/>
    </row>
    <row r="35" spans="10:24" x14ac:dyDescent="0.25">
      <c r="Q35" s="11"/>
      <c r="R35" s="11"/>
      <c r="T35" s="6"/>
    </row>
    <row r="36" spans="10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3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16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3" sqref="G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2024-05-09T09:32:44Z</dcterms:modified>
</cp:coreProperties>
</file>