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y 2024\JAGRUTI RAJESHKUMAR PANDEY - SBI\"/>
    </mc:Choice>
  </mc:AlternateContent>
  <xr:revisionPtr revIDLastSave="0" documentId="13_ncr:1_{D6149870-7D21-4234-8D64-F7E87F4C8651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7" i="22" l="1"/>
  <c r="S17" i="22"/>
  <c r="V18" i="21"/>
  <c r="T21" i="20"/>
  <c r="S21" i="20"/>
  <c r="T17" i="19"/>
  <c r="S17" i="19"/>
  <c r="X18" i="18"/>
  <c r="W18" i="18"/>
  <c r="F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<sst xmlns="http://schemas.openxmlformats.org/spreadsheetml/2006/main" count="50" uniqueCount="44">
  <si>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</si>
  <si>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</si>
  <si>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</si>
  <si>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</si>
  <si>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</si>
  <si>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</si>
  <si>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</si>
  <si>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</si>
  <si>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</si>
  <si>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</si>
  <si>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</si>
  <si>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</si>
  <si>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</si>
  <si>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</si>
  <si>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</si>
  <si>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</si>
  <si>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</si>
  <si>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</si>
  <si>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</si>
  <si>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</si>
  <si>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</si>
  <si>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</si>
  <si>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</si>
  <si>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</si>
  <si>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</si>
  <si>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</si>
  <si>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</si>
  <si>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</si>
  <si>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</si>
  <si>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</si>
  <si>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</si>
  <si>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</si>
  <si>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</si>
  <si>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</si>
  <si>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</si>
  <si>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</si>
  <si>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</si>
  <si>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</si>
  <si>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</si>
  <si>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Agreee CA</t>
  </si>
  <si>
    <t>Area Page No. 26</t>
  </si>
  <si>
    <t>As per Rera</t>
  </si>
  <si>
    <t>FMV / RV</t>
  </si>
  <si>
    <t>State Bank Of India ( RASMECCC BHAYANDAR )  - JAGRUTI RAJESHKUMAR PANDEY / RAJESHKUMAR S. PANDEY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</si>
</sst>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0" fontId="2" fillId="3" borderId="0" xfId="0" applyFon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39296</xdr:colOff>
      <xdr:row>38</xdr:row>
      <xdr:rowOff>134315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9DCD23-32D3-459C-AC6E-B907C534F9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73696" cy="691611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0</xdr:row>
      <xdr:rowOff>0</xdr:rowOff>
    </xdr:from>
    <xdr:to>
      <xdr:col>14</xdr:col>
      <xdr:colOff>601298</xdr:colOff>
      <xdr:row>38</xdr:row>
      <xdr:rowOff>10537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3DFACF-D4F4-4988-9078-76110608FA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0"/>
          <a:ext cx="8764223" cy="724953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542925</xdr:colOff>
      <xdr:row>0</xdr:row>
      <xdr:rowOff>0</xdr:rowOff>
    </xdr:from>
    <xdr:to>
      <xdr:col>15</xdr:col>
      <xdr:colOff>77411</xdr:colOff>
      <xdr:row>37</xdr:row>
      <xdr:rowOff>48615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2B393C-B27E-442E-9F8C-4387CB136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" y="0"/>
          <a:ext cx="8678486" cy="709711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210770</xdr:colOff>
      <xdr:row>43</xdr:row>
      <xdr:rowOff>20169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85E0C0A-BA62-4D7F-839C-A26F2D883C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45170" cy="802116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105981</xdr:colOff>
      <xdr:row>47</xdr:row>
      <xdr:rowOff>86827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D900941-2A16-4C35-AD3D-60D089851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40381" cy="789732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42</xdr:row>
      <xdr:rowOff>143985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45B5306-2F28-4348-8C0E-464687F927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795448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248876</xdr:colOff>
      <xdr:row>44</xdr:row>
      <xdr:rowOff>172571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8B66D8-F6FF-45A8-9982-D65B0BE75F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83276" cy="803069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86928</xdr:colOff>
      <xdr:row>49</xdr:row>
      <xdr:rowOff>115433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89E0AD-467C-4BD0-B9CC-1EDDA56C0F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621328" cy="811643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229823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287A7FF-3CFF-4114-8B17-DB547B8B6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64223" cy="68113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201244</xdr:colOff>
      <xdr:row>42</xdr:row>
      <xdr:rowOff>105880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CDA879A-52B1-424E-8C13-E5BFDCA63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35644" cy="791638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115507</xdr:colOff>
      <xdr:row>40</xdr:row>
      <xdr:rowOff>153458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938971-4F55-4CC9-82C2-A8362BEE7B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49907" cy="758295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37</xdr:row>
      <xdr:rowOff>162905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950F0A-9DFC-42A5-8966-3145C352F3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70209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9" zoomScaleNormal="100" workbookViewId="0">
      <selection activeCell="W49" sqref="W4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641</v>
      </c>
      <c r="C3" s="4">
        <f>B3*1.2</f>
        <v>769.19999999999993</v>
      </c>
      <c r="D3" s="4">
        <f t="shared" ref="D3:D14" si="2">C3*1.2</f>
        <v>923.03999999999985</v>
      </c>
      <c r="E3" s="5">
        <f t="shared" ref="E3:E14" si="3">R3</f>
        <v>7404500</v>
      </c>
      <c r="F3" s="9">
        <f t="shared" ref="F3:F14" si="4">ROUND((E3/B3),0)</f>
        <v>11551</v>
      </c>
      <c r="G3" s="9">
        <f t="shared" ref="G3:G14" si="5">ROUND((E3/C3),0)</f>
        <v>9626</v>
      </c>
      <c r="H3" s="9">
        <f t="shared" ref="H3:H14" si="6">ROUND((E3/D3),0)</f>
        <v>8022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641</v>
      </c>
      <c r="R3" s="2">
        <v>7404500</v>
      </c>
    </row>
    <row r="4" spans="1:20" x14ac:dyDescent="0.25">
      <c r="A4" s="4">
        <f t="shared" ref="A4:A9" si="9">N4</f>
        <v>0</v>
      </c>
      <c r="B4" s="4">
        <f t="shared" ref="B4:B9" si="10">Q4</f>
        <v>641</v>
      </c>
      <c r="C4" s="4">
        <f t="shared" ref="C4:C9" si="11">B4*1.2</f>
        <v>769.19999999999993</v>
      </c>
      <c r="D4" s="4">
        <f t="shared" ref="D4:D9" si="12">C4*1.2</f>
        <v>923.03999999999985</v>
      </c>
      <c r="E4" s="5">
        <f t="shared" ref="E4:E9" si="13">R4</f>
        <v>6684110</v>
      </c>
      <c r="F4" s="9">
        <f t="shared" ref="F4:F9" si="14">ROUND((E4/B4),0)</f>
        <v>10428</v>
      </c>
      <c r="G4" s="9">
        <f t="shared" ref="G4:G9" si="15">ROUND((E4/C4),0)</f>
        <v>8690</v>
      </c>
      <c r="H4" s="9">
        <f t="shared" ref="H4:H9" si="16">ROUND((E4/D4),0)</f>
        <v>7241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641</v>
      </c>
      <c r="R4" s="2">
        <v>6684110</v>
      </c>
    </row>
    <row r="5" spans="1:20" x14ac:dyDescent="0.25">
      <c r="A5" s="4">
        <f t="shared" si="9"/>
        <v>0</v>
      </c>
      <c r="B5" s="4">
        <f t="shared" si="10"/>
        <v>748</v>
      </c>
      <c r="C5" s="4">
        <f t="shared" si="11"/>
        <v>897.6</v>
      </c>
      <c r="D5" s="4">
        <f t="shared" si="12"/>
        <v>1077.1199999999999</v>
      </c>
      <c r="E5" s="5">
        <f t="shared" si="13"/>
        <v>9138338</v>
      </c>
      <c r="F5" s="9">
        <f t="shared" si="14"/>
        <v>12217</v>
      </c>
      <c r="G5" s="9">
        <f t="shared" si="15"/>
        <v>10181</v>
      </c>
      <c r="H5" s="9">
        <f t="shared" si="16"/>
        <v>8484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748</v>
      </c>
      <c r="R5" s="2">
        <v>9138338</v>
      </c>
    </row>
    <row r="6" spans="1:20" x14ac:dyDescent="0.25">
      <c r="A6" s="4">
        <f t="shared" si="9"/>
        <v>0</v>
      </c>
      <c r="B6" s="4">
        <f t="shared" si="10"/>
        <v>451</v>
      </c>
      <c r="C6" s="4">
        <f t="shared" si="11"/>
        <v>541.19999999999993</v>
      </c>
      <c r="D6" s="4">
        <f t="shared" si="12"/>
        <v>649.43999999999994</v>
      </c>
      <c r="E6" s="5">
        <f t="shared" si="13"/>
        <v>5186500</v>
      </c>
      <c r="F6" s="9">
        <f t="shared" si="14"/>
        <v>11500</v>
      </c>
      <c r="G6" s="9">
        <f t="shared" si="15"/>
        <v>9583</v>
      </c>
      <c r="H6" s="9">
        <f t="shared" si="16"/>
        <v>7986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451</v>
      </c>
      <c r="R6" s="2">
        <v>5186500</v>
      </c>
    </row>
    <row r="7" spans="1:20" x14ac:dyDescent="0.25">
      <c r="A7" s="4">
        <f t="shared" si="9"/>
        <v>0</v>
      </c>
      <c r="B7" s="4">
        <f t="shared" si="10"/>
        <v>485</v>
      </c>
      <c r="C7" s="4">
        <f t="shared" si="11"/>
        <v>582</v>
      </c>
      <c r="D7" s="4">
        <f t="shared" si="12"/>
        <v>698.4</v>
      </c>
      <c r="E7" s="5">
        <f t="shared" si="13"/>
        <v>4913512</v>
      </c>
      <c r="F7" s="9">
        <f t="shared" si="14"/>
        <v>10131</v>
      </c>
      <c r="G7" s="9">
        <f t="shared" si="15"/>
        <v>8442</v>
      </c>
      <c r="H7" s="9">
        <f t="shared" si="16"/>
        <v>7035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485</v>
      </c>
      <c r="R7" s="2">
        <v>4913512</v>
      </c>
    </row>
    <row r="8" spans="1:20" s="46" customFormat="1" x14ac:dyDescent="0.25">
      <c r="A8" s="44">
        <f t="shared" si="9"/>
        <v>0</v>
      </c>
      <c r="B8" s="44">
        <f t="shared" si="10"/>
        <v>451</v>
      </c>
      <c r="C8" s="44">
        <f t="shared" si="11"/>
        <v>541.19999999999993</v>
      </c>
      <c r="D8" s="44">
        <f t="shared" si="12"/>
        <v>649.43999999999994</v>
      </c>
      <c r="E8" s="45">
        <f t="shared" si="13"/>
        <v>5600000</v>
      </c>
      <c r="F8" s="44">
        <f t="shared" si="14"/>
        <v>12417</v>
      </c>
      <c r="G8" s="44">
        <f t="shared" si="15"/>
        <v>10347</v>
      </c>
      <c r="H8" s="44">
        <f t="shared" si="16"/>
        <v>8623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8"/>
        <v>0</v>
      </c>
      <c r="Q8" s="46">
        <v>451</v>
      </c>
      <c r="R8" s="47">
        <v>5600000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ref="Q4:Q9" si="19">P9/1.2</f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451</v>
      </c>
      <c r="C16" s="4">
        <f>B16*1.2</f>
        <v>541.19999999999993</v>
      </c>
      <c r="D16" s="4">
        <f t="shared" ref="D16:D28" si="34">C16*1.2</f>
        <v>649.43999999999994</v>
      </c>
      <c r="E16" s="5">
        <f t="shared" ref="E16:E28" si="35">R16</f>
        <v>6592000</v>
      </c>
      <c r="F16" s="9">
        <f t="shared" ref="F16:F28" si="36">ROUND((E16/B16),0)</f>
        <v>14616</v>
      </c>
      <c r="G16" s="9">
        <f t="shared" ref="G16:G28" si="37">ROUND((E16/C16),0)</f>
        <v>12180</v>
      </c>
      <c r="H16" s="9">
        <f t="shared" ref="H16:H28" si="38">ROUND((E16/D16),0)</f>
        <v>10150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451</v>
      </c>
      <c r="R16" s="2">
        <v>6592000</v>
      </c>
    </row>
    <row r="17" spans="1:24" x14ac:dyDescent="0.25">
      <c r="A17" s="4">
        <f t="shared" si="32"/>
        <v>0</v>
      </c>
      <c r="B17" s="4">
        <f t="shared" si="33"/>
        <v>557</v>
      </c>
      <c r="C17" s="4">
        <f t="shared" ref="C17:C28" si="41">B17*1.2</f>
        <v>668.4</v>
      </c>
      <c r="D17" s="4">
        <f t="shared" si="34"/>
        <v>802.07999999999993</v>
      </c>
      <c r="E17" s="5">
        <f t="shared" si="35"/>
        <v>6600000</v>
      </c>
      <c r="F17" s="9">
        <f t="shared" si="36"/>
        <v>11849</v>
      </c>
      <c r="G17" s="9">
        <f t="shared" si="37"/>
        <v>9874</v>
      </c>
      <c r="H17" s="9">
        <f t="shared" si="38"/>
        <v>8229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557</v>
      </c>
      <c r="R17" s="2">
        <v>6600000</v>
      </c>
    </row>
    <row r="18" spans="1:24" x14ac:dyDescent="0.25">
      <c r="A18" s="4">
        <f t="shared" si="32"/>
        <v>0</v>
      </c>
      <c r="B18" s="4">
        <f t="shared" si="33"/>
        <v>780</v>
      </c>
      <c r="C18" s="4">
        <f t="shared" si="41"/>
        <v>936</v>
      </c>
      <c r="D18" s="4">
        <f t="shared" si="34"/>
        <v>1123.2</v>
      </c>
      <c r="E18" s="5">
        <f t="shared" si="35"/>
        <v>9800000</v>
      </c>
      <c r="F18" s="9">
        <f t="shared" si="36"/>
        <v>12564</v>
      </c>
      <c r="G18" s="9">
        <f t="shared" si="37"/>
        <v>10470</v>
      </c>
      <c r="H18" s="9">
        <f t="shared" si="38"/>
        <v>8725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780</v>
      </c>
      <c r="R18" s="2">
        <v>9800000</v>
      </c>
    </row>
    <row r="19" spans="1:24" x14ac:dyDescent="0.25">
      <c r="A19" s="4">
        <f t="shared" si="32"/>
        <v>0</v>
      </c>
      <c r="B19" s="4">
        <f t="shared" si="33"/>
        <v>625</v>
      </c>
      <c r="C19" s="4">
        <f t="shared" si="41"/>
        <v>750</v>
      </c>
      <c r="D19" s="4">
        <f t="shared" si="34"/>
        <v>900</v>
      </c>
      <c r="E19" s="5">
        <f t="shared" si="35"/>
        <v>9171000</v>
      </c>
      <c r="F19" s="9">
        <f t="shared" si="36"/>
        <v>14674</v>
      </c>
      <c r="G19" s="9">
        <f t="shared" si="37"/>
        <v>12228</v>
      </c>
      <c r="H19" s="9">
        <f t="shared" si="38"/>
        <v>10190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625</v>
      </c>
      <c r="R19" s="2">
        <v>9171000</v>
      </c>
    </row>
    <row r="20" spans="1:24" s="46" customFormat="1" x14ac:dyDescent="0.25">
      <c r="A20" s="44">
        <f t="shared" si="32"/>
        <v>0</v>
      </c>
      <c r="B20" s="44">
        <f t="shared" si="33"/>
        <v>456</v>
      </c>
      <c r="C20" s="44">
        <f t="shared" si="41"/>
        <v>547.19999999999993</v>
      </c>
      <c r="D20" s="44">
        <f t="shared" si="34"/>
        <v>656.63999999999987</v>
      </c>
      <c r="E20" s="45">
        <f t="shared" si="35"/>
        <v>6966000</v>
      </c>
      <c r="F20" s="44">
        <f t="shared" si="36"/>
        <v>15276</v>
      </c>
      <c r="G20" s="44">
        <f t="shared" si="37"/>
        <v>12730</v>
      </c>
      <c r="H20" s="44">
        <f t="shared" si="38"/>
        <v>10609</v>
      </c>
      <c r="I20" s="44" t="e">
        <f>#REF!</f>
        <v>#REF!</v>
      </c>
      <c r="J20" s="44">
        <f t="shared" si="39"/>
        <v>0</v>
      </c>
      <c r="O20" s="46">
        <v>0</v>
      </c>
      <c r="P20" s="46">
        <f t="shared" si="40"/>
        <v>0</v>
      </c>
      <c r="Q20" s="46">
        <v>456</v>
      </c>
      <c r="R20" s="47">
        <v>6966000</v>
      </c>
    </row>
    <row r="21" spans="1:24" s="46" customFormat="1" x14ac:dyDescent="0.25">
      <c r="A21" s="44">
        <f t="shared" si="32"/>
        <v>0</v>
      </c>
      <c r="B21" s="44">
        <f t="shared" si="33"/>
        <v>590</v>
      </c>
      <c r="C21" s="44">
        <f t="shared" si="41"/>
        <v>708</v>
      </c>
      <c r="D21" s="44">
        <f t="shared" si="34"/>
        <v>849.6</v>
      </c>
      <c r="E21" s="45">
        <f t="shared" si="35"/>
        <v>9022000</v>
      </c>
      <c r="F21" s="44">
        <f t="shared" si="36"/>
        <v>15292</v>
      </c>
      <c r="G21" s="44">
        <f t="shared" si="37"/>
        <v>12743</v>
      </c>
      <c r="H21" s="44">
        <f t="shared" si="38"/>
        <v>10619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590</v>
      </c>
      <c r="R21" s="47">
        <v>9022000</v>
      </c>
      <c r="U21" s="48" t="s">
        <v>40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14000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11500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5" ht="15.75" x14ac:dyDescent="0.25">
      <c r="D33" t="s">
        <v>39</v>
      </c>
      <c r="E33">
        <v>42.37</v>
      </c>
      <c r="F33" s="7">
        <f>E33*10.764</f>
        <v>456.07067999999992</v>
      </c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4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41</v>
      </c>
    </row>
    <row r="35" spans="4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5" ht="51.75" customHeight="1" x14ac:dyDescent="0.25">
      <c r="P36" s="42" t="s">
        <v>43</v>
      </c>
      <c r="Q36" s="42"/>
      <c r="R36" s="42"/>
      <c r="S36" s="42"/>
      <c r="T36" s="43"/>
      <c r="U36" s="21" t="s">
        <v>20</v>
      </c>
      <c r="V36" s="23"/>
      <c r="W36" s="24">
        <f>90*W33/W35</f>
        <v>-4.5</v>
      </c>
      <c r="X36" s="24"/>
    </row>
    <row r="37" spans="4:25" ht="15.75" x14ac:dyDescent="0.25">
      <c r="U37" s="17"/>
      <c r="V37" s="26"/>
      <c r="W37" s="27">
        <v>0</v>
      </c>
      <c r="X37" s="27"/>
    </row>
    <row r="38" spans="4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11500</v>
      </c>
      <c r="X40" s="22"/>
    </row>
    <row r="41" spans="4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14000</v>
      </c>
      <c r="X42" s="22"/>
    </row>
    <row r="43" spans="4:25" ht="15.75" x14ac:dyDescent="0.25">
      <c r="S43" s="10"/>
      <c r="T43" s="10"/>
      <c r="U43" s="23"/>
      <c r="V43" s="23"/>
      <c r="W43" s="24"/>
      <c r="X43" s="24"/>
    </row>
    <row r="44" spans="4:25" ht="15.75" x14ac:dyDescent="0.25">
      <c r="S44" s="10"/>
      <c r="T44" s="10"/>
      <c r="U44" s="28" t="s">
        <v>37</v>
      </c>
      <c r="V44" s="30"/>
      <c r="W44" s="25">
        <v>456</v>
      </c>
      <c r="X44" s="24"/>
    </row>
    <row r="45" spans="4:25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6384000</v>
      </c>
      <c r="X45" s="33"/>
    </row>
    <row r="46" spans="4:25" ht="15.75" x14ac:dyDescent="0.25">
      <c r="S46" s="11"/>
      <c r="T46" s="10"/>
      <c r="U46" s="17" t="s">
        <v>24</v>
      </c>
      <c r="V46" s="23"/>
      <c r="W46" s="34">
        <f>W45*0.9</f>
        <v>5745600</v>
      </c>
      <c r="X46" s="35"/>
    </row>
    <row r="47" spans="4:25" ht="15.75" x14ac:dyDescent="0.25">
      <c r="S47" s="10"/>
      <c r="T47" s="10"/>
      <c r="U47" s="17" t="s">
        <v>25</v>
      </c>
      <c r="V47" s="23"/>
      <c r="W47" s="34">
        <f>W45*0.8</f>
        <v>5107200</v>
      </c>
      <c r="X47" s="34"/>
    </row>
    <row r="48" spans="4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1140000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13300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U18:V18"/>
  <sheetViews>
    <sheetView zoomScaleNormal="100" workbookViewId="0">
      <selection activeCell="V21" sqref="V21"/>
    </sheetView>
  </sheetViews>
  <sheetFormatPr defaultRowHeight="15" x14ac:dyDescent="0.25"/>
  <sheetData>
    <row r="18" spans="21:22" x14ac:dyDescent="0.25">
      <c r="U18">
        <v>41.86</v>
      </c>
      <c r="V18">
        <f>U18*10.764</f>
        <v>450.58103999999997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S15:T17"/>
  <sheetViews>
    <sheetView workbookViewId="0">
      <selection activeCell="U20" sqref="U20"/>
    </sheetView>
  </sheetViews>
  <sheetFormatPr defaultRowHeight="15" x14ac:dyDescent="0.25"/>
  <sheetData>
    <row r="15" spans="19:19" x14ac:dyDescent="0.25">
      <c r="S15">
        <v>41.86</v>
      </c>
    </row>
    <row r="16" spans="19:19" x14ac:dyDescent="0.25">
      <c r="S16">
        <v>3.2</v>
      </c>
    </row>
    <row r="17" spans="19:20" x14ac:dyDescent="0.25">
      <c r="S17">
        <f>SUM(S15:S16)</f>
        <v>45.06</v>
      </c>
      <c r="T17">
        <f>S17*10.764</f>
        <v>485.02584000000002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P27" sqref="P2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R18" sqref="R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W16:X18"/>
  <sheetViews>
    <sheetView topLeftCell="F1" zoomScaleNormal="100" workbookViewId="0">
      <selection activeCell="X18" sqref="X18"/>
    </sheetView>
  </sheetViews>
  <sheetFormatPr defaultRowHeight="15" x14ac:dyDescent="0.25"/>
  <sheetData>
    <row r="16" spans="23:23" x14ac:dyDescent="0.25">
      <c r="W16">
        <v>54.82</v>
      </c>
    </row>
    <row r="17" spans="23:24" x14ac:dyDescent="0.25">
      <c r="W17">
        <v>4.7</v>
      </c>
    </row>
    <row r="18" spans="23:24" x14ac:dyDescent="0.25">
      <c r="W18">
        <f>SUM(W16:W17)</f>
        <v>59.52</v>
      </c>
      <c r="X18">
        <f>W18*10.764</f>
        <v>640.67327999999998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T17"/>
  <sheetViews>
    <sheetView workbookViewId="0">
      <selection activeCell="T17" sqref="T17"/>
    </sheetView>
  </sheetViews>
  <sheetFormatPr defaultRowHeight="15" x14ac:dyDescent="0.25"/>
  <sheetData>
    <row r="1" spans="1:19" x14ac:dyDescent="0.25">
      <c r="A1" s="6"/>
    </row>
    <row r="15" spans="1:19" x14ac:dyDescent="0.25">
      <c r="S15">
        <v>54.82</v>
      </c>
    </row>
    <row r="16" spans="1:19" x14ac:dyDescent="0.25">
      <c r="S16">
        <v>4.7</v>
      </c>
    </row>
    <row r="17" spans="19:20" x14ac:dyDescent="0.25">
      <c r="S17">
        <f>SUM(S15:S16)</f>
        <v>59.52</v>
      </c>
      <c r="T17">
        <f>S17*10.764</f>
        <v>640.67327999999998</v>
      </c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9:T21"/>
  <sheetViews>
    <sheetView zoomScaleNormal="100" workbookViewId="0">
      <selection activeCell="T23" sqref="T23"/>
    </sheetView>
  </sheetViews>
  <sheetFormatPr defaultRowHeight="15" x14ac:dyDescent="0.25"/>
  <sheetData>
    <row r="19" spans="19:20" x14ac:dyDescent="0.25">
      <c r="S19">
        <v>63.78</v>
      </c>
    </row>
    <row r="20" spans="19:20" x14ac:dyDescent="0.25">
      <c r="S20">
        <v>5.69</v>
      </c>
    </row>
    <row r="21" spans="19:20" x14ac:dyDescent="0.25">
      <c r="S21">
        <f>SUM(S19:S20)</f>
        <v>69.47</v>
      </c>
      <c r="T21">
        <f>S21*10.764</f>
        <v>747.77507999999989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2024-05-07T07:10:27Z</dcterms:modified>
</cp:coreProperties>
</file>