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Brijwasi Marlbe\"/>
    </mc:Choice>
  </mc:AlternateContent>
  <bookViews>
    <workbookView xWindow="0" yWindow="0" windowWidth="15360" windowHeight="7755" tabRatio="481"/>
  </bookViews>
  <sheets>
    <sheet name="CAL" sheetId="1" r:id="rId1"/>
    <sheet name="Listing1" sheetId="2" r:id="rId2"/>
    <sheet name="Listing2" sheetId="3" r:id="rId3"/>
    <sheet name="Listing3" sheetId="5" r:id="rId4"/>
    <sheet name="Listing4" sheetId="6" r:id="rId5"/>
    <sheet name="Sheet2" sheetId="7" r:id="rId6"/>
  </sheets>
  <calcPr calcId="152511"/>
</workbook>
</file>

<file path=xl/calcChain.xml><?xml version="1.0" encoding="utf-8"?>
<calcChain xmlns="http://schemas.openxmlformats.org/spreadsheetml/2006/main">
  <c r="E24" i="3" l="1"/>
  <c r="D29" i="2"/>
  <c r="D28" i="2"/>
  <c r="E62" i="1" l="1"/>
  <c r="C4" i="1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57" i="1" s="1"/>
  <c r="I7" i="1"/>
  <c r="C46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L7" i="1" l="1"/>
  <c r="L27" i="1" s="1"/>
  <c r="C54" i="1"/>
  <c r="C55" i="1" s="1"/>
  <c r="C56" i="1" s="1"/>
  <c r="C47" i="1" l="1"/>
  <c r="C48" i="1" s="1"/>
  <c r="C49" i="1" s="1"/>
  <c r="C53" i="1" l="1"/>
  <c r="C50" i="1"/>
  <c r="C51" i="1" s="1"/>
  <c r="C52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<sst xmlns="http://schemas.openxmlformats.org/spreadsheetml/2006/main" count="27" uniqueCount="24">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</sst>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128868</xdr:colOff>
      <xdr:row>1</xdr:row>
      <xdr:rowOff>42582</xdr:rowOff>
    </xdr:from>
    <xdr:to>
      <xdr:col>9</xdr:col>
      <xdr:colOff>386042</xdr:colOff>
      <xdr:row>22</xdr:row>
      <xdr:rowOff>175932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68" y="233082"/>
          <a:ext cx="5703233" cy="4133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0</xdr:row>
      <xdr:rowOff>123825</xdr:rowOff>
    </xdr:from>
    <xdr:to>
      <xdr:col>10</xdr:col>
      <xdr:colOff>219075</xdr:colOff>
      <xdr:row>19</xdr:row>
      <xdr:rowOff>180975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23825"/>
          <a:ext cx="5724525" cy="3676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"/>
  <sheetViews>
    <sheetView tabSelected="1" zoomScale="115" zoomScaleNormal="115" workbookViewId="0">
      <pane xSplit="3" ySplit="5" topLeftCell="J48" activePane="bottomRight" state="frozen"/>
      <selection pane="topRight" activeCell="D1" sqref="D1"/>
      <selection pane="bottomLeft" activeCell="A6" sqref="A6"/>
      <selection pane="bottomRight" activeCell="M57" sqref="M57"/>
    </sheetView>
  </sheetViews>
  <sheetFormatPr defaultRowHeight="16.5" x14ac:dyDescent="0.3"/>
  <cols>
    <col min="1" max="1" width="9.140625" style="59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1100</v>
      </c>
      <c r="E2" s="4"/>
      <c r="F2" s="4"/>
      <c r="G2" s="23"/>
      <c r="H2" s="1"/>
    </row>
    <row r="3" spans="1:15" x14ac:dyDescent="0.3">
      <c r="B3" s="22" t="s">
        <v>10</v>
      </c>
      <c r="C3" s="25">
        <v>55000</v>
      </c>
      <c r="D3" s="13"/>
      <c r="E3" s="24"/>
      <c r="F3" s="24"/>
      <c r="G3" s="13"/>
      <c r="H3" s="1"/>
    </row>
    <row r="4" spans="1:15" ht="24" customHeight="1" x14ac:dyDescent="0.3">
      <c r="B4" s="73" t="s">
        <v>21</v>
      </c>
      <c r="C4" s="70">
        <f>ROUND((C2*C3),0)</f>
        <v>60500000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 x14ac:dyDescent="0.35">
      <c r="B7" s="60" t="s">
        <v>23</v>
      </c>
      <c r="C7" s="63">
        <v>0</v>
      </c>
      <c r="D7" s="40">
        <v>2024</v>
      </c>
      <c r="E7" s="40">
        <v>2024</v>
      </c>
      <c r="F7" s="40">
        <v>60</v>
      </c>
      <c r="G7" s="58">
        <v>21500</v>
      </c>
      <c r="H7" s="67">
        <v>0</v>
      </c>
      <c r="I7" s="68">
        <f>IF(H7&gt;=5,90*H7/F7,0)</f>
        <v>0</v>
      </c>
      <c r="J7" s="69">
        <f t="shared" ref="J7:J12" si="0">G7/100*I7</f>
        <v>0</v>
      </c>
      <c r="K7" s="69">
        <v>0</v>
      </c>
      <c r="L7" s="69">
        <f>ROUND((K7*C7),0)</f>
        <v>0</v>
      </c>
      <c r="M7" s="69">
        <f>ROUND((C7*G7),0)</f>
        <v>0</v>
      </c>
    </row>
    <row r="8" spans="1:15" ht="17.25" hidden="1" thickBot="1" x14ac:dyDescent="0.35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 x14ac:dyDescent="0.35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 x14ac:dyDescent="0.35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 x14ac:dyDescent="0.35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 x14ac:dyDescent="0.35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 x14ac:dyDescent="0.35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 x14ac:dyDescent="0.35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 x14ac:dyDescent="0.35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 x14ac:dyDescent="0.35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 x14ac:dyDescent="0.35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 x14ac:dyDescent="0.35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 x14ac:dyDescent="0.35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 x14ac:dyDescent="0.35">
      <c r="A20" s="3"/>
      <c r="B20" s="56"/>
      <c r="C20" s="61">
        <v>0</v>
      </c>
      <c r="D20" s="40">
        <v>0</v>
      </c>
      <c r="E20" s="40">
        <v>2022</v>
      </c>
      <c r="F20" s="40">
        <v>50</v>
      </c>
      <c r="G20" s="58">
        <v>0</v>
      </c>
      <c r="H20" s="67">
        <f t="shared" si="11"/>
        <v>2022</v>
      </c>
      <c r="I20" s="68">
        <f t="shared" si="12"/>
        <v>3639.6</v>
      </c>
      <c r="J20" s="69">
        <f t="shared" si="13"/>
        <v>0</v>
      </c>
      <c r="K20" s="69">
        <f t="shared" si="14"/>
        <v>0</v>
      </c>
      <c r="L20" s="69">
        <f t="shared" si="15"/>
        <v>0</v>
      </c>
      <c r="M20" s="69">
        <f t="shared" si="16"/>
        <v>0</v>
      </c>
      <c r="N20" s="10"/>
    </row>
    <row r="21" spans="1:14" ht="17.25" thickBot="1" x14ac:dyDescent="0.35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f t="shared" si="11"/>
        <v>2022</v>
      </c>
      <c r="I21" s="68">
        <f t="shared" si="12"/>
        <v>3639.6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 x14ac:dyDescent="0.35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f t="shared" si="11"/>
        <v>2022</v>
      </c>
      <c r="I22" s="68">
        <f t="shared" si="12"/>
        <v>3639.6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 x14ac:dyDescent="0.35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f t="shared" si="11"/>
        <v>2022</v>
      </c>
      <c r="I23" s="68">
        <f t="shared" si="12"/>
        <v>3639.6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 x14ac:dyDescent="0.35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f t="shared" si="11"/>
        <v>2022</v>
      </c>
      <c r="I24" s="68">
        <f t="shared" si="12"/>
        <v>3639.6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 x14ac:dyDescent="0.35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f t="shared" si="11"/>
        <v>2022</v>
      </c>
      <c r="I25" s="68">
        <f t="shared" si="12"/>
        <v>3639.6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 x14ac:dyDescent="0.35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f t="shared" si="11"/>
        <v>2022</v>
      </c>
      <c r="I26" s="68">
        <f t="shared" si="12"/>
        <v>3639.6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 x14ac:dyDescent="0.3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0</v>
      </c>
      <c r="M27" s="15">
        <f>SUM(M7:M26)</f>
        <v>0</v>
      </c>
    </row>
    <row r="28" spans="1:14" hidden="1" x14ac:dyDescent="0.3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 x14ac:dyDescent="0.3">
      <c r="B33" s="8"/>
      <c r="C33" s="9"/>
      <c r="D33" s="9"/>
      <c r="E33" s="9"/>
      <c r="F33" s="10"/>
      <c r="G33" s="10"/>
      <c r="H33" s="10"/>
      <c r="I33" s="9"/>
      <c r="J33" s="14"/>
      <c r="K33" s="15"/>
      <c r="L33" s="14"/>
      <c r="M33" s="14"/>
      <c r="N33" s="10"/>
    </row>
    <row r="34" spans="2:15" x14ac:dyDescent="0.3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 x14ac:dyDescent="0.3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 x14ac:dyDescent="0.3">
      <c r="B36" s="9"/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 x14ac:dyDescent="0.3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 x14ac:dyDescent="0.3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 x14ac:dyDescent="0.3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ht="22.5" customHeight="1" x14ac:dyDescent="0.3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 x14ac:dyDescent="0.3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 x14ac:dyDescent="0.3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 x14ac:dyDescent="0.3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 x14ac:dyDescent="0.3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 x14ac:dyDescent="0.3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 x14ac:dyDescent="0.3">
      <c r="B46" s="2" t="s">
        <v>16</v>
      </c>
      <c r="C46" s="70">
        <f>C4</f>
        <v>60500000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 x14ac:dyDescent="0.3">
      <c r="B47" s="2" t="s">
        <v>17</v>
      </c>
      <c r="C47" s="70">
        <f>L27</f>
        <v>0</v>
      </c>
      <c r="D47" s="17"/>
      <c r="E47" s="17"/>
      <c r="F47" s="17"/>
      <c r="G47" s="17"/>
      <c r="H47" s="18"/>
      <c r="K47" s="18"/>
    </row>
    <row r="48" spans="2:15" x14ac:dyDescent="0.3">
      <c r="B48" s="11" t="s">
        <v>12</v>
      </c>
      <c r="C48" s="70">
        <f>C46+C47</f>
        <v>60500000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 ht="33" x14ac:dyDescent="0.3">
      <c r="B49" s="11" t="s">
        <v>13</v>
      </c>
      <c r="C49" s="70">
        <f>ROUND((C48*0.95),0)</f>
        <v>57475000</v>
      </c>
      <c r="D49" s="18"/>
      <c r="E49" s="32"/>
      <c r="F49" s="32"/>
      <c r="G49" s="42"/>
      <c r="H49" s="72"/>
      <c r="I49" s="31"/>
      <c r="J49" s="42"/>
      <c r="K49" s="31"/>
      <c r="L49" s="42"/>
      <c r="M49" s="42"/>
      <c r="N49" s="42"/>
    </row>
    <row r="50" spans="2:14" hidden="1" x14ac:dyDescent="0.3">
      <c r="B50" s="28" t="s">
        <v>11</v>
      </c>
      <c r="C50" s="70">
        <f>C48*0.8</f>
        <v>48400000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 x14ac:dyDescent="0.3">
      <c r="B51" s="33"/>
      <c r="C51" s="70">
        <f>ROUNDUP(C50,0)</f>
        <v>48400000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 x14ac:dyDescent="0.3">
      <c r="B52" s="33"/>
      <c r="C52" s="70">
        <f>C51-C50</f>
        <v>0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 x14ac:dyDescent="0.3">
      <c r="B53" s="11" t="s">
        <v>14</v>
      </c>
      <c r="C53" s="70">
        <f>ROUND((C48*0.8),0)</f>
        <v>48400000</v>
      </c>
      <c r="D53" s="18"/>
      <c r="E53" s="31"/>
      <c r="F53" s="32"/>
      <c r="G53" s="42"/>
      <c r="H53" s="72"/>
      <c r="I53" s="31"/>
      <c r="J53" s="42"/>
      <c r="K53" s="31"/>
      <c r="L53" s="42"/>
      <c r="M53" s="42"/>
      <c r="N53" s="42"/>
    </row>
    <row r="54" spans="2:14" hidden="1" x14ac:dyDescent="0.3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 x14ac:dyDescent="0.3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 x14ac:dyDescent="0.3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 x14ac:dyDescent="0.3">
      <c r="B57" s="11" t="s">
        <v>18</v>
      </c>
      <c r="C57" s="70">
        <f>M27*0.85</f>
        <v>0</v>
      </c>
      <c r="D57" s="35"/>
      <c r="E57" s="31"/>
      <c r="F57" s="42"/>
      <c r="G57" s="42"/>
      <c r="H57" s="71"/>
      <c r="I57" s="31"/>
      <c r="J57" s="42"/>
      <c r="K57" s="31"/>
      <c r="L57" s="42"/>
      <c r="M57" s="44"/>
      <c r="N57" s="42"/>
    </row>
    <row r="58" spans="2:14" x14ac:dyDescent="0.3">
      <c r="E58" s="31"/>
      <c r="F58" s="42"/>
      <c r="G58" s="42"/>
      <c r="H58" s="42"/>
      <c r="I58" s="31"/>
      <c r="J58" s="42"/>
      <c r="K58" s="31"/>
      <c r="L58" s="42"/>
      <c r="M58" s="44"/>
      <c r="N58" s="42"/>
    </row>
    <row r="59" spans="2:14" x14ac:dyDescent="0.3">
      <c r="E59" s="31"/>
      <c r="F59" s="42"/>
      <c r="G59" s="42"/>
      <c r="H59" s="42"/>
      <c r="I59" s="31"/>
      <c r="J59" s="42"/>
      <c r="K59" s="31"/>
      <c r="L59" s="42"/>
      <c r="M59" s="44"/>
      <c r="N59" s="42"/>
    </row>
    <row r="60" spans="2:14" x14ac:dyDescent="0.3">
      <c r="E60" s="31">
        <v>71.44</v>
      </c>
      <c r="F60" s="42"/>
      <c r="G60" s="42"/>
      <c r="H60" s="42"/>
      <c r="I60" s="31"/>
      <c r="J60" s="42"/>
      <c r="K60" s="45"/>
      <c r="L60" s="42"/>
      <c r="M60" s="44"/>
      <c r="N60" s="42"/>
    </row>
    <row r="61" spans="2:14" x14ac:dyDescent="0.3">
      <c r="E61" s="31">
        <v>78.37</v>
      </c>
      <c r="F61" s="42"/>
      <c r="G61" s="42"/>
      <c r="H61" s="42"/>
      <c r="I61" s="31"/>
      <c r="J61" s="42"/>
      <c r="K61" s="45"/>
      <c r="L61" s="42"/>
      <c r="M61" s="44"/>
      <c r="N61" s="42"/>
    </row>
    <row r="62" spans="2:14" x14ac:dyDescent="0.3">
      <c r="E62" s="31">
        <f>SUM(E60:E61)</f>
        <v>149.81</v>
      </c>
      <c r="F62" s="42"/>
      <c r="G62" s="42"/>
      <c r="H62" s="43"/>
      <c r="I62" s="31"/>
      <c r="J62" s="42"/>
      <c r="K62" s="45"/>
      <c r="L62" s="42"/>
      <c r="M62" s="44"/>
      <c r="N62" s="42"/>
    </row>
    <row r="63" spans="2:14" x14ac:dyDescent="0.3">
      <c r="E63" s="31"/>
      <c r="F63" s="42"/>
      <c r="G63" s="42"/>
      <c r="H63" s="42"/>
      <c r="I63" s="31"/>
      <c r="J63" s="42"/>
      <c r="K63" s="45"/>
      <c r="L63" s="42"/>
      <c r="M63" s="44"/>
      <c r="N63" s="42"/>
    </row>
    <row r="64" spans="2:14" x14ac:dyDescent="0.3"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 x14ac:dyDescent="0.3">
      <c r="E65" s="31"/>
      <c r="F65" s="42"/>
      <c r="G65" s="42"/>
      <c r="H65" s="42"/>
      <c r="I65" s="31"/>
      <c r="J65" s="42"/>
      <c r="K65" s="45"/>
      <c r="L65" s="42"/>
      <c r="M65" s="44"/>
      <c r="N65" s="42"/>
    </row>
    <row r="66" spans="5:14" x14ac:dyDescent="0.3">
      <c r="E66" s="31"/>
      <c r="F66" s="42"/>
      <c r="G66" s="42"/>
      <c r="H66" s="42"/>
      <c r="I66" s="31"/>
      <c r="J66" s="42"/>
      <c r="K66" s="45"/>
      <c r="L66" s="42"/>
      <c r="M66" s="44"/>
      <c r="N66" s="42"/>
    </row>
    <row r="67" spans="5:14" x14ac:dyDescent="0.3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 x14ac:dyDescent="0.3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 x14ac:dyDescent="0.3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 x14ac:dyDescent="0.3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 x14ac:dyDescent="0.3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 x14ac:dyDescent="0.3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 x14ac:dyDescent="0.3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 x14ac:dyDescent="0.3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 x14ac:dyDescent="0.3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 x14ac:dyDescent="0.3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 x14ac:dyDescent="0.3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 x14ac:dyDescent="0.3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 x14ac:dyDescent="0.3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 x14ac:dyDescent="0.3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 x14ac:dyDescent="0.3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 x14ac:dyDescent="0.3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 x14ac:dyDescent="0.3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 x14ac:dyDescent="0.3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 x14ac:dyDescent="0.3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 x14ac:dyDescent="0.3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 x14ac:dyDescent="0.3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 x14ac:dyDescent="0.3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 x14ac:dyDescent="0.3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 x14ac:dyDescent="0.3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 x14ac:dyDescent="0.3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 x14ac:dyDescent="0.3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 x14ac:dyDescent="0.3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 x14ac:dyDescent="0.3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 x14ac:dyDescent="0.3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 x14ac:dyDescent="0.3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 x14ac:dyDescent="0.3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 x14ac:dyDescent="0.3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 x14ac:dyDescent="0.3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 x14ac:dyDescent="0.3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 x14ac:dyDescent="0.3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 x14ac:dyDescent="0.3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 x14ac:dyDescent="0.3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 x14ac:dyDescent="0.3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 x14ac:dyDescent="0.3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 x14ac:dyDescent="0.3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 x14ac:dyDescent="0.3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 x14ac:dyDescent="0.3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 x14ac:dyDescent="0.3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 x14ac:dyDescent="0.3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 x14ac:dyDescent="0.3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 x14ac:dyDescent="0.3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 x14ac:dyDescent="0.3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 x14ac:dyDescent="0.3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 x14ac:dyDescent="0.3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 x14ac:dyDescent="0.3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 x14ac:dyDescent="0.3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 x14ac:dyDescent="0.3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 x14ac:dyDescent="0.3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 x14ac:dyDescent="0.3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 x14ac:dyDescent="0.3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 x14ac:dyDescent="0.3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 x14ac:dyDescent="0.3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 x14ac:dyDescent="0.3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 x14ac:dyDescent="0.3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 x14ac:dyDescent="0.3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 x14ac:dyDescent="0.3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 x14ac:dyDescent="0.3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 x14ac:dyDescent="0.3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 x14ac:dyDescent="0.3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 x14ac:dyDescent="0.3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 x14ac:dyDescent="0.3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 x14ac:dyDescent="0.3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 x14ac:dyDescent="0.3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 x14ac:dyDescent="0.3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 x14ac:dyDescent="0.3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 x14ac:dyDescent="0.3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 x14ac:dyDescent="0.3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 x14ac:dyDescent="0.3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 x14ac:dyDescent="0.3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 x14ac:dyDescent="0.3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 x14ac:dyDescent="0.3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 x14ac:dyDescent="0.3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 x14ac:dyDescent="0.3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 x14ac:dyDescent="0.3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 x14ac:dyDescent="0.3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 x14ac:dyDescent="0.3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 x14ac:dyDescent="0.3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 x14ac:dyDescent="0.3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 x14ac:dyDescent="0.3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 x14ac:dyDescent="0.3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 x14ac:dyDescent="0.3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 x14ac:dyDescent="0.3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 x14ac:dyDescent="0.3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 x14ac:dyDescent="0.3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 x14ac:dyDescent="0.3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 x14ac:dyDescent="0.3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 x14ac:dyDescent="0.3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 x14ac:dyDescent="0.3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 x14ac:dyDescent="0.3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 x14ac:dyDescent="0.3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 x14ac:dyDescent="0.3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 x14ac:dyDescent="0.3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 x14ac:dyDescent="0.3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 x14ac:dyDescent="0.3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 x14ac:dyDescent="0.3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 x14ac:dyDescent="0.3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 x14ac:dyDescent="0.3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 x14ac:dyDescent="0.3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 x14ac:dyDescent="0.3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 x14ac:dyDescent="0.3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 x14ac:dyDescent="0.3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 x14ac:dyDescent="0.3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 x14ac:dyDescent="0.3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 x14ac:dyDescent="0.3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 x14ac:dyDescent="0.3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 x14ac:dyDescent="0.3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 x14ac:dyDescent="0.3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 x14ac:dyDescent="0.3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 x14ac:dyDescent="0.3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 x14ac:dyDescent="0.3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 x14ac:dyDescent="0.3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 x14ac:dyDescent="0.3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 x14ac:dyDescent="0.3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 x14ac:dyDescent="0.3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 x14ac:dyDescent="0.3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 x14ac:dyDescent="0.3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 x14ac:dyDescent="0.3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 x14ac:dyDescent="0.3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 x14ac:dyDescent="0.3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 x14ac:dyDescent="0.3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 x14ac:dyDescent="0.3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 x14ac:dyDescent="0.3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 x14ac:dyDescent="0.3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6:D29"/>
  <sheetViews>
    <sheetView topLeftCell="A7" zoomScale="85" zoomScaleNormal="85" workbookViewId="0">
      <selection activeCell="F29" sqref="F29"/>
    </sheetView>
  </sheetViews>
  <sheetFormatPr defaultRowHeight="15" x14ac:dyDescent="0.25"/>
  <cols>
    <col min="4" max="4" width="18.7109375" customWidth="1"/>
  </cols>
  <sheetData>
    <row r="26" spans="4:4" x14ac:dyDescent="0.25">
      <c r="D26">
        <v>20000000</v>
      </c>
    </row>
    <row r="27" spans="4:4" x14ac:dyDescent="0.25">
      <c r="D27">
        <v>396</v>
      </c>
    </row>
    <row r="28" spans="4:4" x14ac:dyDescent="0.25">
      <c r="D28">
        <f>D26/D27</f>
        <v>50505.050505050502</v>
      </c>
    </row>
    <row r="29" spans="4:4" x14ac:dyDescent="0.25">
      <c r="D29" s="80">
        <f>D28/10.764</f>
        <v>4692.0336775409241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2:E24"/>
  <sheetViews>
    <sheetView topLeftCell="A4" zoomScaleNormal="100" workbookViewId="0">
      <selection activeCell="G24" sqref="G24"/>
    </sheetView>
  </sheetViews>
  <sheetFormatPr defaultRowHeight="15" x14ac:dyDescent="0.25"/>
  <sheetData>
    <row r="22" spans="5:5" x14ac:dyDescent="0.25">
      <c r="E22">
        <v>50000000</v>
      </c>
    </row>
    <row r="23" spans="5:5" x14ac:dyDescent="0.25">
      <c r="E23">
        <v>9000</v>
      </c>
    </row>
    <row r="24" spans="5:5" x14ac:dyDescent="0.25">
      <c r="E24">
        <f>E22/E23</f>
        <v>5555.5555555555557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F17" sqref="F17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D21" sqref="D21:H24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2" sqref="E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CAL</vt:lpstr>
      <vt:lpstr>Listing1</vt:lpstr>
      <vt:lpstr>Listing2</vt:lpstr>
      <vt:lpstr>Listing3</vt:lpstr>
      <vt:lpstr>Listing4</vt:lpstr>
      <vt:lpstr>Sheet2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2024-05-06T08:24:16Z</dcterms:modified>
</cp:coreProperties>
</file>