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OOMMEN P JOSE - SBI\"/>
    </mc:Choice>
  </mc:AlternateContent>
  <xr:revisionPtr revIDLastSave="0" documentId="13_ncr:1_{6F847E57-A532-49EE-A561-4CAC0104737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29" i="24" l="1"/>
  <c r="U20" i="24" l="1"/>
  <c r="U19" i="24"/>
  <c r="U17" i="24"/>
  <c r="V11" i="23"/>
  <c r="G35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<sst xmlns="http://schemas.openxmlformats.org/spreadsheetml/2006/main" count="50" uniqueCount="44">
  <si>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</si>
  <si>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</si>
  <si>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</si>
  <si>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</si>
  <si>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</si>
  <si>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</si>
  <si>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</si>
  <si>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</si>
  <si>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</si>
  <si>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</si>
  <si>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</si>
  <si>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</si>
  <si>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</si>
  <si>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</si>
  <si>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</si>
  <si>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</si>
  <si>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</si>
  <si>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</si>
  <si>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</si>
  <si>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</si>
  <si>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</si>
  <si>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</si>
  <si>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</si>
  <si>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</si>
  <si>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</si>
  <si>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</si>
  <si>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</si>
  <si>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</si>
  <si>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</si>
  <si>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</si>
  <si>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</si>
  <si>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</si>
  <si>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</si>
  <si>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</si>
  <si>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</si>
  <si>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</si>
  <si>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</si>
  <si>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</si>
  <si>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</si>
  <si>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 - OOMMEN P JOSE</t>
  </si>
  <si>
    <t>Agree CA</t>
  </si>
  <si>
    <t>Terr</t>
  </si>
  <si>
    <t>As per OC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</si>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</sst>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43</xdr:row>
      <xdr:rowOff>66675</xdr:rowOff>
    </xdr:from>
    <xdr:to>
      <xdr:col>17</xdr:col>
      <xdr:colOff>991955</xdr:colOff>
      <xdr:row>75</xdr:row>
      <xdr:rowOff>134221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E229D7-8F8F-4A64-9678-052E986CC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" y="10096500"/>
          <a:ext cx="9707330" cy="623974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71</xdr:row>
      <xdr:rowOff>0</xdr:rowOff>
    </xdr:from>
    <xdr:to>
      <xdr:col>20</xdr:col>
      <xdr:colOff>1336</xdr:colOff>
      <xdr:row>99</xdr:row>
      <xdr:rowOff>153166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1AB558-538B-4E42-8B74-4361E81BB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24150" y="15440025"/>
          <a:ext cx="9573961" cy="54871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37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C71C1E-F36D-40BB-8F10-22DA04512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69827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4</xdr:row>
      <xdr:rowOff>152400</xdr:rowOff>
    </xdr:from>
    <xdr:to>
      <xdr:col>16</xdr:col>
      <xdr:colOff>67879</xdr:colOff>
      <xdr:row>44</xdr:row>
      <xdr:rowOff>67727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B0B750-0DEC-4434-97DD-77C74D1B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5" y="914400"/>
          <a:ext cx="8630854" cy="75353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1</xdr:row>
      <xdr:rowOff>19050</xdr:rowOff>
    </xdr:from>
    <xdr:to>
      <xdr:col>18</xdr:col>
      <xdr:colOff>334599</xdr:colOff>
      <xdr:row>37</xdr:row>
      <xdr:rowOff>955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3AE67B-CC03-42F1-AA2A-B05B8D6FE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209550"/>
          <a:ext cx="8773749" cy="683990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37</xdr:row>
      <xdr:rowOff>162905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324EA1-A5A0-4127-96B3-717E2A9D6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7020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439232</xdr:colOff>
      <xdr:row>49</xdr:row>
      <xdr:rowOff>86976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5247FF-20EE-42B6-8F46-A52CE1E14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54432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125033</xdr:colOff>
      <xdr:row>49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B5DC81-C45B-48FB-BEFF-9E7EE78AC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59433" cy="8221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2</xdr:row>
      <xdr:rowOff>76200</xdr:rowOff>
    </xdr:from>
    <xdr:to>
      <xdr:col>15</xdr:col>
      <xdr:colOff>382220</xdr:colOff>
      <xdr:row>37</xdr:row>
      <xdr:rowOff>77131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896F69-FFFD-4D4C-8D5D-031AB91F6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457200"/>
          <a:ext cx="8745170" cy="6668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10718</xdr:colOff>
      <xdr:row>44</xdr:row>
      <xdr:rowOff>58255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B93D5A-186C-4BDA-8F9E-25D056C9B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45118" cy="7916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134560</xdr:colOff>
      <xdr:row>49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17C2F5-C165-42D4-B81E-C24AE9E0C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68960" cy="81354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19</xdr:col>
      <xdr:colOff>439232</xdr:colOff>
      <xdr:row>36</xdr:row>
      <xdr:rowOff>115167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309F04-56B7-4367-B682-9C3122416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762000"/>
          <a:ext cx="7754432" cy="62111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40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6686C6-6D89-412B-8FC4-198B7A61B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7459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41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9DC168-EA2A-4B6F-A13B-F4CD2AE8C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668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X42" sqref="X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333.33333333333337</v>
      </c>
      <c r="C3" s="4">
        <f>B3*1.2</f>
        <v>400.00000000000006</v>
      </c>
      <c r="D3" s="4">
        <f t="shared" ref="D3:D14" si="2">C3*1.2</f>
        <v>480.00000000000006</v>
      </c>
      <c r="E3" s="5">
        <f t="shared" ref="E3:E14" si="3">R3</f>
        <v>2200000</v>
      </c>
      <c r="F3" s="9">
        <f t="shared" ref="F3:F14" si="4">ROUND((E3/B3),0)</f>
        <v>6600</v>
      </c>
      <c r="G3" s="9">
        <f t="shared" ref="G3:G14" si="5">ROUND((E3/C3),0)</f>
        <v>5500</v>
      </c>
      <c r="H3" s="9">
        <f t="shared" ref="H3:H14" si="6">ROUND((E3/D3),0)</f>
        <v>4583</v>
      </c>
      <c r="I3" s="4" t="e">
        <f>#REF!</f>
        <v>#REF!</v>
      </c>
      <c r="J3" s="4">
        <f t="shared" ref="J3:J14" si="7">S3</f>
        <v>0</v>
      </c>
      <c r="O3">
        <v>0</v>
      </c>
      <c r="P3">
        <v>400</v>
      </c>
      <c r="Q3">
        <f t="shared" ref="P3:Q14" si="8">P3/1.2</f>
        <v>333.33333333333337</v>
      </c>
      <c r="R3" s="2">
        <v>2200000</v>
      </c>
    </row>
    <row r="4" spans="1:20" x14ac:dyDescent="0.25">
      <c r="A4" s="4">
        <f t="shared" ref="A4:A9" si="9">N4</f>
        <v>0</v>
      </c>
      <c r="B4" s="4">
        <f t="shared" ref="B4:B9" si="10">Q4</f>
        <v>602.5</v>
      </c>
      <c r="C4" s="4">
        <f t="shared" ref="C4:C9" si="11">B4*1.2</f>
        <v>723</v>
      </c>
      <c r="D4" s="4">
        <f t="shared" ref="D4:D9" si="12">C4*1.2</f>
        <v>867.6</v>
      </c>
      <c r="E4" s="5">
        <f t="shared" ref="E4:E9" si="13">R4</f>
        <v>5600000</v>
      </c>
      <c r="F4" s="9">
        <f t="shared" ref="F4:F9" si="14">ROUND((E4/B4),0)</f>
        <v>9295</v>
      </c>
      <c r="G4" s="9">
        <f t="shared" ref="G4:G9" si="15">ROUND((E4/C4),0)</f>
        <v>7746</v>
      </c>
      <c r="H4" s="9">
        <f t="shared" ref="H4:H9" si="16">ROUND((E4/D4),0)</f>
        <v>6455</v>
      </c>
      <c r="I4" s="4" t="e">
        <f>#REF!</f>
        <v>#REF!</v>
      </c>
      <c r="J4" s="4">
        <f t="shared" ref="J4:J9" si="17">S4</f>
        <v>0</v>
      </c>
      <c r="O4">
        <v>0</v>
      </c>
      <c r="P4">
        <v>723</v>
      </c>
      <c r="Q4">
        <f t="shared" ref="Q4:Q9" si="18">P4/1.2</f>
        <v>602.5</v>
      </c>
      <c r="R4" s="2">
        <v>5600000</v>
      </c>
    </row>
    <row r="5" spans="1:20" s="47" customFormat="1" x14ac:dyDescent="0.25">
      <c r="A5" s="45">
        <f t="shared" si="9"/>
        <v>0</v>
      </c>
      <c r="B5" s="45">
        <f t="shared" si="10"/>
        <v>336</v>
      </c>
      <c r="C5" s="45">
        <f t="shared" si="11"/>
        <v>403.2</v>
      </c>
      <c r="D5" s="45">
        <f t="shared" si="12"/>
        <v>483.84</v>
      </c>
      <c r="E5" s="46">
        <f t="shared" si="13"/>
        <v>3528000</v>
      </c>
      <c r="F5" s="45">
        <f t="shared" si="14"/>
        <v>10500</v>
      </c>
      <c r="G5" s="45">
        <f t="shared" si="15"/>
        <v>8750</v>
      </c>
      <c r="H5" s="45">
        <f t="shared" si="16"/>
        <v>7292</v>
      </c>
      <c r="I5" s="45" t="e">
        <f>#REF!</f>
        <v>#REF!</v>
      </c>
      <c r="J5" s="45">
        <f t="shared" si="17"/>
        <v>0</v>
      </c>
      <c r="O5" s="47">
        <v>0</v>
      </c>
      <c r="P5" s="47">
        <f t="shared" ref="P5:P9" si="19">O5/1.2</f>
        <v>0</v>
      </c>
      <c r="Q5" s="47">
        <v>336</v>
      </c>
      <c r="R5" s="48">
        <v>3528000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800</v>
      </c>
      <c r="C16" s="4">
        <f>B16*1.2</f>
        <v>960</v>
      </c>
      <c r="D16" s="4">
        <f t="shared" ref="D16:D28" si="34">C16*1.2</f>
        <v>1152</v>
      </c>
      <c r="E16" s="5">
        <f t="shared" ref="E16:E28" si="35">R16</f>
        <v>7000000</v>
      </c>
      <c r="F16" s="9">
        <f t="shared" ref="F16:F28" si="36">ROUND((E16/B16),0)</f>
        <v>8750</v>
      </c>
      <c r="G16" s="9">
        <f t="shared" ref="G16:G28" si="37">ROUND((E16/C16),0)</f>
        <v>7292</v>
      </c>
      <c r="H16" s="9">
        <f t="shared" ref="H16:H28" si="38">ROUND((E16/D16),0)</f>
        <v>6076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800</v>
      </c>
      <c r="R16" s="2">
        <v>7000000</v>
      </c>
    </row>
    <row r="17" spans="1:24" x14ac:dyDescent="0.25">
      <c r="A17" s="4">
        <f t="shared" si="32"/>
        <v>0</v>
      </c>
      <c r="B17" s="4">
        <f t="shared" si="33"/>
        <v>700</v>
      </c>
      <c r="C17" s="4">
        <f t="shared" ref="C17:C28" si="41">B17*1.2</f>
        <v>840</v>
      </c>
      <c r="D17" s="4">
        <f t="shared" si="34"/>
        <v>1008</v>
      </c>
      <c r="E17" s="5">
        <f t="shared" si="35"/>
        <v>7000000</v>
      </c>
      <c r="F17" s="9">
        <f t="shared" si="36"/>
        <v>10000</v>
      </c>
      <c r="G17" s="9">
        <f t="shared" si="37"/>
        <v>8333</v>
      </c>
      <c r="H17" s="9">
        <f t="shared" si="38"/>
        <v>6944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700</v>
      </c>
      <c r="R17" s="2">
        <v>7000000</v>
      </c>
    </row>
    <row r="18" spans="1:24" x14ac:dyDescent="0.25">
      <c r="A18" s="4">
        <f t="shared" si="32"/>
        <v>0</v>
      </c>
      <c r="B18" s="4">
        <f t="shared" si="33"/>
        <v>925</v>
      </c>
      <c r="C18" s="4">
        <f t="shared" si="41"/>
        <v>1110</v>
      </c>
      <c r="D18" s="4">
        <f t="shared" si="34"/>
        <v>1332</v>
      </c>
      <c r="E18" s="5">
        <f t="shared" si="35"/>
        <v>11000000</v>
      </c>
      <c r="F18" s="9">
        <f t="shared" si="36"/>
        <v>11892</v>
      </c>
      <c r="G18" s="9">
        <f t="shared" si="37"/>
        <v>9910</v>
      </c>
      <c r="H18" s="9">
        <f t="shared" si="38"/>
        <v>8258</v>
      </c>
      <c r="I18" s="4" t="e">
        <f>#REF!</f>
        <v>#REF!</v>
      </c>
      <c r="J18" s="4">
        <f t="shared" si="39"/>
        <v>0</v>
      </c>
      <c r="O18">
        <v>0</v>
      </c>
      <c r="P18">
        <v>1110</v>
      </c>
      <c r="Q18">
        <f t="shared" si="40"/>
        <v>925</v>
      </c>
      <c r="R18" s="2">
        <v>11000000</v>
      </c>
    </row>
    <row r="19" spans="1:24" x14ac:dyDescent="0.25">
      <c r="A19" s="4">
        <f t="shared" si="32"/>
        <v>0</v>
      </c>
      <c r="B19" s="4">
        <f t="shared" si="33"/>
        <v>958.33333333333337</v>
      </c>
      <c r="C19" s="4">
        <f t="shared" si="41"/>
        <v>1150</v>
      </c>
      <c r="D19" s="4">
        <f t="shared" si="34"/>
        <v>1380</v>
      </c>
      <c r="E19" s="5">
        <f t="shared" si="35"/>
        <v>11500000</v>
      </c>
      <c r="F19" s="9">
        <f t="shared" si="36"/>
        <v>12000</v>
      </c>
      <c r="G19" s="9">
        <f t="shared" si="37"/>
        <v>10000</v>
      </c>
      <c r="H19" s="9">
        <f t="shared" si="38"/>
        <v>8333</v>
      </c>
      <c r="I19" s="4" t="e">
        <f>#REF!</f>
        <v>#REF!</v>
      </c>
      <c r="J19" s="4">
        <f t="shared" si="39"/>
        <v>0</v>
      </c>
      <c r="O19">
        <v>0</v>
      </c>
      <c r="P19">
        <v>1150</v>
      </c>
      <c r="Q19">
        <f t="shared" si="40"/>
        <v>958.33333333333337</v>
      </c>
      <c r="R19" s="2">
        <v>11500000</v>
      </c>
    </row>
    <row r="20" spans="1:24" x14ac:dyDescent="0.25">
      <c r="A20" s="4">
        <f t="shared" si="32"/>
        <v>0</v>
      </c>
      <c r="B20" s="4">
        <f t="shared" si="33"/>
        <v>735</v>
      </c>
      <c r="C20" s="4">
        <f t="shared" si="41"/>
        <v>882</v>
      </c>
      <c r="D20" s="4">
        <f t="shared" si="34"/>
        <v>1058.3999999999999</v>
      </c>
      <c r="E20" s="5">
        <f t="shared" si="35"/>
        <v>11500000</v>
      </c>
      <c r="F20" s="9">
        <f t="shared" si="36"/>
        <v>15646</v>
      </c>
      <c r="G20" s="9">
        <f t="shared" si="37"/>
        <v>13039</v>
      </c>
      <c r="H20" s="9">
        <f t="shared" si="38"/>
        <v>10865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735</v>
      </c>
      <c r="R20" s="2">
        <v>11500000</v>
      </c>
    </row>
    <row r="21" spans="1:24" x14ac:dyDescent="0.25">
      <c r="A21" s="4">
        <f t="shared" si="32"/>
        <v>0</v>
      </c>
      <c r="B21" s="4">
        <f t="shared" si="33"/>
        <v>410</v>
      </c>
      <c r="C21" s="4">
        <f t="shared" si="41"/>
        <v>492</v>
      </c>
      <c r="D21" s="4">
        <f t="shared" si="34"/>
        <v>590.4</v>
      </c>
      <c r="E21" s="5">
        <f t="shared" si="35"/>
        <v>5000000</v>
      </c>
      <c r="F21" s="9">
        <f t="shared" si="36"/>
        <v>12195</v>
      </c>
      <c r="G21" s="9">
        <f t="shared" si="37"/>
        <v>10163</v>
      </c>
      <c r="H21" s="9">
        <f t="shared" si="38"/>
        <v>8469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410</v>
      </c>
      <c r="R21" s="2">
        <v>5000000</v>
      </c>
    </row>
    <row r="22" spans="1:24" x14ac:dyDescent="0.25">
      <c r="A22" s="4">
        <f t="shared" ref="A22:A24" si="42">N22</f>
        <v>0</v>
      </c>
      <c r="B22" s="4">
        <f t="shared" ref="B22:B24" si="43">Q22</f>
        <v>450</v>
      </c>
      <c r="C22" s="4">
        <f t="shared" ref="C22:C24" si="44">B22*1.2</f>
        <v>540</v>
      </c>
      <c r="D22" s="4">
        <f t="shared" ref="D22:D24" si="45">C22*1.2</f>
        <v>648</v>
      </c>
      <c r="E22" s="5">
        <f t="shared" ref="E22:E24" si="46">R22</f>
        <v>5500000</v>
      </c>
      <c r="F22" s="9">
        <f t="shared" ref="F22:F24" si="47">ROUND((E22/B22),0)</f>
        <v>12222</v>
      </c>
      <c r="G22" s="9">
        <f t="shared" ref="G22:G24" si="48">ROUND((E22/C22),0)</f>
        <v>10185</v>
      </c>
      <c r="H22" s="9">
        <f t="shared" ref="H22:H24" si="49">ROUND((E22/D22),0)</f>
        <v>8488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450</v>
      </c>
      <c r="R22" s="2">
        <v>5500000</v>
      </c>
    </row>
    <row r="23" spans="1:24" x14ac:dyDescent="0.25">
      <c r="A23" s="4">
        <f t="shared" si="42"/>
        <v>0</v>
      </c>
      <c r="B23" s="4">
        <f t="shared" si="43"/>
        <v>440</v>
      </c>
      <c r="C23" s="4">
        <f t="shared" si="44"/>
        <v>528</v>
      </c>
      <c r="D23" s="4">
        <f t="shared" si="45"/>
        <v>633.6</v>
      </c>
      <c r="E23" s="5">
        <f t="shared" si="46"/>
        <v>5800000</v>
      </c>
      <c r="F23" s="9">
        <f t="shared" si="47"/>
        <v>13182</v>
      </c>
      <c r="G23" s="9">
        <f t="shared" si="48"/>
        <v>10985</v>
      </c>
      <c r="H23" s="9">
        <f t="shared" si="49"/>
        <v>9154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440</v>
      </c>
      <c r="R23" s="2">
        <v>5800000</v>
      </c>
    </row>
    <row r="24" spans="1:24" s="47" customFormat="1" x14ac:dyDescent="0.25">
      <c r="A24" s="45">
        <f t="shared" si="42"/>
        <v>0</v>
      </c>
      <c r="B24" s="45">
        <f t="shared" si="43"/>
        <v>400</v>
      </c>
      <c r="C24" s="45">
        <f t="shared" si="44"/>
        <v>480</v>
      </c>
      <c r="D24" s="45">
        <f t="shared" si="45"/>
        <v>576</v>
      </c>
      <c r="E24" s="46">
        <f t="shared" si="46"/>
        <v>5500000</v>
      </c>
      <c r="F24" s="45">
        <f t="shared" si="47"/>
        <v>13750</v>
      </c>
      <c r="G24" s="45">
        <f t="shared" si="48"/>
        <v>11458</v>
      </c>
      <c r="H24" s="45">
        <f t="shared" si="49"/>
        <v>9549</v>
      </c>
      <c r="I24" s="45" t="e">
        <f>#REF!</f>
        <v>#REF!</v>
      </c>
      <c r="J24" s="45">
        <f t="shared" si="50"/>
        <v>0</v>
      </c>
      <c r="O24" s="47">
        <v>0</v>
      </c>
      <c r="P24" s="47">
        <f t="shared" si="51"/>
        <v>0</v>
      </c>
      <c r="Q24" s="47">
        <v>400</v>
      </c>
      <c r="R24" s="48">
        <v>5500000</v>
      </c>
    </row>
    <row r="25" spans="1:24" x14ac:dyDescent="0.25">
      <c r="A25" s="4">
        <f t="shared" si="32"/>
        <v>0</v>
      </c>
      <c r="B25" s="4">
        <f t="shared" si="33"/>
        <v>566.66666666666674</v>
      </c>
      <c r="C25" s="4">
        <f t="shared" si="41"/>
        <v>680.00000000000011</v>
      </c>
      <c r="D25" s="4">
        <f t="shared" si="34"/>
        <v>816.00000000000011</v>
      </c>
      <c r="E25" s="5">
        <f t="shared" si="35"/>
        <v>6100000</v>
      </c>
      <c r="F25" s="9">
        <f t="shared" si="36"/>
        <v>10765</v>
      </c>
      <c r="G25" s="9">
        <f t="shared" si="37"/>
        <v>8971</v>
      </c>
      <c r="H25" s="9">
        <f t="shared" si="38"/>
        <v>7475</v>
      </c>
      <c r="I25" s="4" t="e">
        <f>#REF!</f>
        <v>#REF!</v>
      </c>
      <c r="J25" s="4">
        <f t="shared" si="39"/>
        <v>0</v>
      </c>
      <c r="O25">
        <v>0</v>
      </c>
      <c r="P25">
        <v>680</v>
      </c>
      <c r="Q25">
        <f t="shared" si="40"/>
        <v>566.66666666666674</v>
      </c>
      <c r="R25" s="2">
        <v>6100000</v>
      </c>
    </row>
    <row r="26" spans="1:24" s="47" customFormat="1" x14ac:dyDescent="0.25">
      <c r="A26" s="45">
        <f t="shared" si="32"/>
        <v>0</v>
      </c>
      <c r="B26" s="45">
        <f t="shared" si="33"/>
        <v>400</v>
      </c>
      <c r="C26" s="45">
        <f t="shared" si="41"/>
        <v>480</v>
      </c>
      <c r="D26" s="45">
        <f t="shared" si="34"/>
        <v>576</v>
      </c>
      <c r="E26" s="46">
        <f t="shared" si="35"/>
        <v>5600000</v>
      </c>
      <c r="F26" s="45">
        <f t="shared" si="36"/>
        <v>14000</v>
      </c>
      <c r="G26" s="45">
        <f t="shared" si="37"/>
        <v>11667</v>
      </c>
      <c r="H26" s="45">
        <f t="shared" si="38"/>
        <v>9722</v>
      </c>
      <c r="I26" s="45" t="e">
        <f>#REF!</f>
        <v>#REF!</v>
      </c>
      <c r="J26" s="45">
        <f t="shared" si="39"/>
        <v>0</v>
      </c>
      <c r="O26" s="47">
        <v>0</v>
      </c>
      <c r="P26" s="47">
        <f t="shared" si="40"/>
        <v>0</v>
      </c>
      <c r="Q26" s="47">
        <v>400</v>
      </c>
      <c r="R26" s="48">
        <v>5600000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13000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10500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 t="s">
        <v>40</v>
      </c>
      <c r="G33">
        <v>538</v>
      </c>
      <c r="S33" s="10"/>
      <c r="T33" s="10"/>
      <c r="U33" s="17" t="s">
        <v>17</v>
      </c>
      <c r="V33" s="23"/>
      <c r="W33" s="24">
        <f>X33-X34</f>
        <v>9</v>
      </c>
      <c r="X33" s="25">
        <v>2024</v>
      </c>
    </row>
    <row r="34" spans="6:25" ht="15.75" x14ac:dyDescent="0.25">
      <c r="F34" s="7" t="s">
        <v>41</v>
      </c>
      <c r="G34">
        <v>55</v>
      </c>
      <c r="S34" s="10"/>
      <c r="T34" s="10"/>
      <c r="U34" s="17" t="s">
        <v>18</v>
      </c>
      <c r="V34" s="23"/>
      <c r="W34" s="24">
        <f>W35-W33</f>
        <v>51</v>
      </c>
      <c r="X34" s="24">
        <v>2015</v>
      </c>
      <c r="Y34" t="s">
        <v>42</v>
      </c>
    </row>
    <row r="35" spans="6:25" ht="15.75" x14ac:dyDescent="0.25">
      <c r="G35">
        <f>G33+G34</f>
        <v>593</v>
      </c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13.5</v>
      </c>
      <c r="X36" s="24"/>
    </row>
    <row r="37" spans="6:25" ht="15.75" x14ac:dyDescent="0.25">
      <c r="U37" s="17"/>
      <c r="V37" s="26"/>
      <c r="W37" s="27">
        <f>W36%</f>
        <v>0.13500000000000001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337.5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2162.5</v>
      </c>
      <c r="X39" s="22"/>
    </row>
    <row r="40" spans="6:25" ht="15.75" x14ac:dyDescent="0.25">
      <c r="R40" s="44" t="s">
        <v>33</v>
      </c>
      <c r="S40" s="16">
        <f>SUM(S39:S39)</f>
        <v>0</v>
      </c>
      <c r="U40" s="17" t="s">
        <v>15</v>
      </c>
      <c r="V40" s="18"/>
      <c r="W40" s="19">
        <f>W31</f>
        <v>10500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12662.5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593</v>
      </c>
      <c r="X44" s="24"/>
    </row>
    <row r="45" spans="6:25" ht="15.75" x14ac:dyDescent="0.25">
      <c r="P45" s="13" t="s">
        <v>29</v>
      </c>
      <c r="S45" s="10"/>
      <c r="T45" s="11"/>
      <c r="U45" s="17" t="s">
        <v>43</v>
      </c>
      <c r="V45" s="31"/>
      <c r="W45" s="32">
        <f>W42*W44+X46</f>
        <v>7508862.5</v>
      </c>
      <c r="X45" s="33"/>
    </row>
    <row r="46" spans="6:25" ht="15.75" x14ac:dyDescent="0.25">
      <c r="S46" s="11"/>
      <c r="T46" s="10"/>
      <c r="U46" s="17" t="s">
        <v>24</v>
      </c>
      <c r="V46" s="23"/>
      <c r="W46" s="34">
        <f>W45*0.9</f>
        <v>6757976.25</v>
      </c>
      <c r="X46" s="35"/>
    </row>
    <row r="47" spans="6:25" ht="15.75" x14ac:dyDescent="0.25">
      <c r="S47" s="10"/>
      <c r="T47" s="10"/>
      <c r="U47" s="17" t="s">
        <v>25</v>
      </c>
      <c r="V47" s="23"/>
      <c r="W47" s="34">
        <f>W45*0.8</f>
        <v>6007090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1482500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15643.463541666666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U11:V11"/>
  <sheetViews>
    <sheetView workbookViewId="0">
      <selection activeCell="W13" sqref="W13"/>
    </sheetView>
  </sheetViews>
  <sheetFormatPr defaultRowHeight="15" x14ac:dyDescent="0.25"/>
  <sheetData>
    <row r="11" spans="21:22" x14ac:dyDescent="0.25">
      <c r="U11">
        <v>67.14</v>
      </c>
      <c r="V11">
        <f>U11*10.764</f>
        <v>722.69495999999992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S17:U29"/>
  <sheetViews>
    <sheetView topLeftCell="A4" workbookViewId="0">
      <selection activeCell="U32" sqref="U32"/>
    </sheetView>
  </sheetViews>
  <sheetFormatPr defaultRowHeight="15" x14ac:dyDescent="0.25"/>
  <sheetData>
    <row r="17" spans="19:21" x14ac:dyDescent="0.25">
      <c r="T17">
        <v>29.431000000000001</v>
      </c>
      <c r="U17">
        <f>T17*10.764</f>
        <v>316.79528399999998</v>
      </c>
    </row>
    <row r="19" spans="19:21" x14ac:dyDescent="0.25">
      <c r="T19">
        <v>1.7549999999999999</v>
      </c>
      <c r="U19">
        <f>T19*10.764</f>
        <v>18.890819999999998</v>
      </c>
    </row>
    <row r="20" spans="19:21" x14ac:dyDescent="0.25">
      <c r="U20">
        <f>U17+U19</f>
        <v>335.686104</v>
      </c>
    </row>
    <row r="26" spans="19:21" x14ac:dyDescent="0.25">
      <c r="S26">
        <v>3300000</v>
      </c>
    </row>
    <row r="27" spans="19:21" x14ac:dyDescent="0.25">
      <c r="S27">
        <v>198000</v>
      </c>
    </row>
    <row r="28" spans="19:21" x14ac:dyDescent="0.25">
      <c r="S28">
        <v>30000</v>
      </c>
    </row>
    <row r="29" spans="19:21" x14ac:dyDescent="0.25">
      <c r="S29">
        <f>SUM(S26:S28)</f>
        <v>3528000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20" sqref="Q2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1" sqref="S1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H5" sqref="H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2024-05-07T06:07:09Z</dcterms:modified>
</cp:coreProperties>
</file>