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apital gain\Victor Rodrigues-2015\"/>
    </mc:Choice>
  </mc:AlternateContent>
  <xr:revisionPtr revIDLastSave="0" documentId="13_ncr:1_{3F109F76-B4F2-48F3-8BB4-2F165516CDC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13" sheetId="25" r:id="rId3"/>
    <sheet name="Sheet14" sheetId="26" r:id="rId4"/>
    <sheet name="Sheet15" sheetId="27" r:id="rId5"/>
    <sheet name="Sheet18" sheetId="30" r:id="rId6"/>
    <sheet name="Sheet17" sheetId="29" r:id="rId7"/>
    <sheet name="Sheet2" sheetId="14" r:id="rId8"/>
    <sheet name="Sheet3" sheetId="15" r:id="rId9"/>
    <sheet name="Sheet4" sheetId="16" r:id="rId10"/>
    <sheet name="Sheet5" sheetId="17" r:id="rId11"/>
    <sheet name="Sheet6" sheetId="18" r:id="rId12"/>
    <sheet name="Sheet7" sheetId="19" r:id="rId13"/>
    <sheet name="Sheet8" sheetId="20" r:id="rId14"/>
    <sheet name="Sheet9" sheetId="21" r:id="rId15"/>
    <sheet name="Sheet10" sheetId="22" r:id="rId16"/>
    <sheet name="Sheet11" sheetId="23" r:id="rId17"/>
    <sheet name="Sheet12" sheetId="24" r:id="rId18"/>
  </sheets>
  <calcPr calcId="191029"/>
</workbook>
</file>

<file path=xl/calcChain.xml><?xml version="1.0" encoding="utf-8"?>
<calcChain xmlns="http://schemas.openxmlformats.org/spreadsheetml/2006/main">
  <c r="W37" i="4" l="1"/>
  <c r="P24" i="4" l="1"/>
  <c r="Q24" i="4" s="1"/>
  <c r="B24" i="4" s="1"/>
  <c r="C24" i="4" s="1"/>
  <c r="D24" i="4" s="1"/>
  <c r="P23" i="4"/>
  <c r="X23" i="4" s="1"/>
  <c r="P22" i="4"/>
  <c r="X22" i="4" s="1"/>
  <c r="Y20" i="4"/>
  <c r="Y21" i="4"/>
  <c r="Y22" i="4"/>
  <c r="Y23" i="4"/>
  <c r="Y24" i="4"/>
  <c r="Y25" i="4"/>
  <c r="Y26" i="4"/>
  <c r="Y27" i="4"/>
  <c r="Y28" i="4"/>
  <c r="Y29" i="4"/>
  <c r="Y30" i="4"/>
  <c r="X20" i="4"/>
  <c r="X21" i="4"/>
  <c r="X24" i="4"/>
  <c r="X25" i="4"/>
  <c r="X26" i="4"/>
  <c r="X27" i="4"/>
  <c r="X28" i="4"/>
  <c r="X29" i="4"/>
  <c r="X30" i="4"/>
  <c r="X31" i="4"/>
  <c r="P21" i="4"/>
  <c r="J20" i="4"/>
  <c r="P31" i="4"/>
  <c r="Q31" i="4" s="1"/>
  <c r="B31" i="4" s="1"/>
  <c r="C31" i="4" s="1"/>
  <c r="D31" i="4" s="1"/>
  <c r="J31" i="4"/>
  <c r="I31" i="4"/>
  <c r="E31" i="4"/>
  <c r="H31" i="4" s="1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H27" i="4" s="1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H25" i="4" s="1"/>
  <c r="A25" i="4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H23" i="4" l="1"/>
  <c r="H28" i="4"/>
  <c r="H29" i="4"/>
  <c r="H26" i="4"/>
  <c r="H30" i="4"/>
  <c r="F26" i="4"/>
  <c r="F27" i="4"/>
  <c r="F28" i="4"/>
  <c r="F29" i="4"/>
  <c r="F30" i="4"/>
  <c r="F31" i="4"/>
  <c r="G26" i="4"/>
  <c r="G27" i="4"/>
  <c r="G28" i="4"/>
  <c r="G29" i="4"/>
  <c r="G30" i="4"/>
  <c r="G31" i="4"/>
  <c r="G23" i="4"/>
  <c r="H24" i="4"/>
  <c r="F23" i="4"/>
  <c r="F24" i="4"/>
  <c r="F25" i="4"/>
  <c r="G24" i="4"/>
  <c r="G25" i="4"/>
  <c r="P18" i="4"/>
  <c r="Y6" i="4"/>
  <c r="X6" i="4"/>
  <c r="Y3" i="4"/>
  <c r="Y4" i="4"/>
  <c r="Y5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X3" i="4"/>
  <c r="X4" i="4"/>
  <c r="X5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Y2" i="4"/>
  <c r="X2" i="4"/>
  <c r="U6" i="4" l="1"/>
  <c r="P6" i="4"/>
  <c r="U5" i="4"/>
  <c r="P5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H10" i="4" s="1"/>
  <c r="A10" i="4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U4" i="4"/>
  <c r="P4" i="4"/>
  <c r="U3" i="4"/>
  <c r="U2" i="4"/>
  <c r="P2" i="4"/>
  <c r="U13" i="4"/>
  <c r="Q13" i="4"/>
  <c r="J13" i="4"/>
  <c r="I13" i="4"/>
  <c r="E13" i="4"/>
  <c r="B13" i="4"/>
  <c r="C13" i="4" s="1"/>
  <c r="D13" i="4" s="1"/>
  <c r="A13" i="4"/>
  <c r="U19" i="4"/>
  <c r="P19" i="4"/>
  <c r="U18" i="4"/>
  <c r="H7" i="4" l="1"/>
  <c r="H6" i="4"/>
  <c r="H8" i="4"/>
  <c r="H5" i="4"/>
  <c r="H9" i="4"/>
  <c r="F6" i="4"/>
  <c r="F11" i="4"/>
  <c r="G6" i="4"/>
  <c r="G11" i="4"/>
  <c r="F5" i="4"/>
  <c r="F7" i="4"/>
  <c r="F8" i="4"/>
  <c r="F9" i="4"/>
  <c r="F10" i="4"/>
  <c r="G5" i="4"/>
  <c r="G7" i="4"/>
  <c r="G8" i="4"/>
  <c r="G9" i="4"/>
  <c r="G10" i="4"/>
  <c r="H13" i="4"/>
  <c r="G13" i="4"/>
  <c r="F13" i="4"/>
  <c r="Q19" i="4" l="1"/>
  <c r="Q18" i="4"/>
  <c r="P17" i="4"/>
  <c r="Q17" i="4" s="1"/>
  <c r="P16" i="4"/>
  <c r="Q16" i="4" s="1"/>
  <c r="P15" i="4"/>
  <c r="Q15" i="4" s="1"/>
  <c r="P14" i="4"/>
  <c r="Q14" i="4" s="1"/>
  <c r="P12" i="4"/>
  <c r="Q12" i="4" s="1"/>
  <c r="Q4" i="4"/>
  <c r="Q3" i="4"/>
  <c r="Q2" i="4"/>
  <c r="P20" i="4" l="1"/>
  <c r="Q20" i="4" s="1"/>
  <c r="E20" i="4" l="1"/>
  <c r="J19" i="4"/>
  <c r="I19" i="4"/>
  <c r="E19" i="4"/>
  <c r="J18" i="4"/>
  <c r="I18" i="4"/>
  <c r="E18" i="4"/>
  <c r="J17" i="4"/>
  <c r="I17" i="4"/>
  <c r="E17" i="4"/>
  <c r="J16" i="4"/>
  <c r="I16" i="4"/>
  <c r="E16" i="4"/>
  <c r="J15" i="4"/>
  <c r="I15" i="4"/>
  <c r="E15" i="4"/>
  <c r="J14" i="4"/>
  <c r="I14" i="4"/>
  <c r="E14" i="4"/>
  <c r="J12" i="4"/>
  <c r="I12" i="4"/>
  <c r="E12" i="4"/>
  <c r="J4" i="4"/>
  <c r="I4" i="4"/>
  <c r="E4" i="4"/>
  <c r="J3" i="4"/>
  <c r="I3" i="4"/>
  <c r="E3" i="4"/>
  <c r="J2" i="4"/>
  <c r="I2" i="4"/>
  <c r="E2" i="4"/>
  <c r="Q22" i="4" l="1"/>
  <c r="J22" i="4"/>
  <c r="I22" i="4"/>
  <c r="E22" i="4"/>
  <c r="A22" i="4"/>
  <c r="Q21" i="4"/>
  <c r="J21" i="4"/>
  <c r="I21" i="4"/>
  <c r="E21" i="4"/>
  <c r="A21" i="4"/>
  <c r="A20" i="4"/>
  <c r="B19" i="4"/>
  <c r="C19" i="4" s="1"/>
  <c r="A19" i="4"/>
  <c r="B18" i="4"/>
  <c r="C18" i="4" s="1"/>
  <c r="A18" i="4"/>
  <c r="B17" i="4"/>
  <c r="C17" i="4" s="1"/>
  <c r="A17" i="4"/>
  <c r="B16" i="4"/>
  <c r="C16" i="4" s="1"/>
  <c r="A16" i="4"/>
  <c r="B15" i="4"/>
  <c r="C15" i="4" s="1"/>
  <c r="A15" i="4"/>
  <c r="A14" i="4"/>
  <c r="B12" i="4"/>
  <c r="C12" i="4" s="1"/>
  <c r="A12" i="4"/>
  <c r="B4" i="4"/>
  <c r="C4" i="4" s="1"/>
  <c r="A4" i="4"/>
  <c r="B3" i="4"/>
  <c r="C3" i="4" s="1"/>
  <c r="A3" i="4"/>
  <c r="B2" i="4"/>
  <c r="C2" i="4" s="1"/>
  <c r="A2" i="4"/>
  <c r="G12" i="4" l="1"/>
  <c r="F15" i="4"/>
  <c r="F16" i="4"/>
  <c r="F17" i="4"/>
  <c r="F18" i="4"/>
  <c r="F19" i="4"/>
  <c r="F3" i="4"/>
  <c r="F4" i="4"/>
  <c r="F12" i="4"/>
  <c r="F2" i="4"/>
  <c r="B20" i="4"/>
  <c r="C20" i="4" s="1"/>
  <c r="B21" i="4"/>
  <c r="C21" i="4" s="1"/>
  <c r="B22" i="4"/>
  <c r="C22" i="4" s="1"/>
  <c r="B14" i="4"/>
  <c r="C14" i="4" s="1"/>
  <c r="F21" i="4" l="1"/>
  <c r="F20" i="4"/>
  <c r="D12" i="4"/>
  <c r="H12" i="4" s="1"/>
  <c r="D17" i="4"/>
  <c r="H17" i="4" s="1"/>
  <c r="G17" i="4"/>
  <c r="D16" i="4"/>
  <c r="H16" i="4" s="1"/>
  <c r="G16" i="4"/>
  <c r="D19" i="4"/>
  <c r="H19" i="4" s="1"/>
  <c r="G19" i="4"/>
  <c r="F14" i="4"/>
  <c r="D3" i="4"/>
  <c r="H3" i="4" s="1"/>
  <c r="G3" i="4"/>
  <c r="D18" i="4"/>
  <c r="H18" i="4" s="1"/>
  <c r="G18" i="4"/>
  <c r="D2" i="4"/>
  <c r="H2" i="4" s="1"/>
  <c r="G2" i="4"/>
  <c r="D4" i="4"/>
  <c r="H4" i="4" s="1"/>
  <c r="G4" i="4"/>
  <c r="D15" i="4"/>
  <c r="H15" i="4" s="1"/>
  <c r="G15" i="4"/>
  <c r="D22" i="4"/>
  <c r="H22" i="4" s="1"/>
  <c r="G22" i="4"/>
  <c r="F22" i="4"/>
  <c r="D21" i="4"/>
  <c r="H21" i="4" s="1"/>
  <c r="G21" i="4"/>
  <c r="D20" i="4" l="1"/>
  <c r="H20" i="4" s="1"/>
  <c r="G20" i="4"/>
  <c r="D14" i="4"/>
  <c r="H14" i="4" s="1"/>
  <c r="G14" i="4"/>
</calcChain>
</file>

<file path=xl/sharedStrings.xml><?xml version="1.0" encoding="utf-8"?>
<sst xmlns="http://schemas.openxmlformats.org/spreadsheetml/2006/main" count="38" uniqueCount="36">
  <si>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</si>
  <si>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</si>
  <si>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</si>
  <si>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</si>
  <si>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</si>
  <si>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</si>
  <si>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</si>
  <si>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</si>
  <si>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</si>
  <si>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</si>
  <si>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</si>
  <si>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</si>
  <si>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</si>
  <si>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Market Value</t>
  </si>
  <si>
    <t>Book Value</t>
  </si>
  <si>
    <t>18.06.2015</t>
  </si>
  <si>
    <t>12.04.2016</t>
  </si>
  <si>
    <t>building No.</t>
  </si>
  <si>
    <t>23.09.2016</t>
  </si>
  <si>
    <t>18.02.2014</t>
  </si>
  <si>
    <t>gr</t>
  </si>
  <si>
    <t>25.09.2014</t>
  </si>
  <si>
    <t>08.08.2014</t>
  </si>
  <si>
    <t>16.01.2014</t>
  </si>
  <si>
    <t>11.07.2014</t>
  </si>
  <si>
    <t>Building no. 1</t>
  </si>
  <si>
    <t>Agreement Value</t>
  </si>
  <si>
    <t>rate on agreement value</t>
  </si>
  <si>
    <t>rate on bazar mulya</t>
  </si>
  <si>
    <t>nearby</t>
  </si>
  <si>
    <t>27.04.2015</t>
  </si>
  <si>
    <t>18.04.2015</t>
  </si>
  <si>
    <t>29.12.2015</t>
  </si>
  <si>
    <t>value as on 2015</t>
  </si>
  <si>
    <t>bua</t>
  </si>
  <si>
    <t>average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</si>
</sst>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2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2" borderId="0" xfId="0" applyNumberFormat="1" applyFont="1" applyFill="1"/>
    <xf numFmtId="4" fontId="0" fillId="2" borderId="0" xfId="0" applyNumberFormat="1" applyFill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1" fillId="5" borderId="0" xfId="0" applyFont="1" applyFill="1"/>
    <xf numFmtId="4" fontId="1" fillId="5" borderId="0" xfId="0" applyNumberFormat="1" applyFont="1" applyFill="1"/>
    <xf numFmtId="0" fontId="0" fillId="5" borderId="0" xfId="0" applyFill="1"/>
    <xf numFmtId="4" fontId="0" fillId="5" borderId="0" xfId="0" applyNumberFormat="1" applyFill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3" borderId="0" xfId="0" applyFont="1" applyFill="1" applyAlignment="1">
      <alignment wrapText="1"/>
    </xf>
    <xf numFmtId="0" fontId="5" fillId="2" borderId="0" xfId="0" applyFont="1" applyFill="1"/>
    <xf numFmtId="4" fontId="5" fillId="2" borderId="0" xfId="0" applyNumberFormat="1" applyFont="1" applyFill="1"/>
    <xf numFmtId="0" fontId="5" fillId="0" borderId="0" xfId="0" applyFont="1"/>
    <xf numFmtId="4" fontId="5" fillId="0" borderId="0" xfId="0" applyNumberFormat="1" applyFont="1"/>
    <xf numFmtId="0" fontId="5" fillId="3" borderId="0" xfId="0" applyFont="1" applyFill="1"/>
    <xf numFmtId="0" fontId="5" fillId="4" borderId="0" xfId="0" applyFont="1" applyFill="1"/>
    <xf numFmtId="4" fontId="5" fillId="4" borderId="0" xfId="0" applyNumberFormat="1" applyFont="1" applyFill="1"/>
    <xf numFmtId="0" fontId="5" fillId="5" borderId="0" xfId="0" applyFont="1" applyFill="1"/>
    <xf numFmtId="4" fontId="5" fillId="5" borderId="0" xfId="0" applyNumberFormat="1" applyFont="1" applyFill="1"/>
    <xf numFmtId="43" fontId="1" fillId="2" borderId="0" xfId="1" applyFont="1" applyFill="1"/>
    <xf numFmtId="43" fontId="1" fillId="3" borderId="0" xfId="1" applyFont="1" applyFill="1"/>
    <xf numFmtId="43" fontId="1" fillId="4" borderId="0" xfId="1" applyFont="1" applyFill="1"/>
    <xf numFmtId="43" fontId="1" fillId="5" borderId="0" xfId="1" applyFont="1" applyFill="1"/>
    <xf numFmtId="43" fontId="0" fillId="2" borderId="0" xfId="0" applyNumberFormat="1" applyFill="1"/>
    <xf numFmtId="0" fontId="6" fillId="0" borderId="0" xfId="0" applyFont="1" applyAlignment="1">
      <alignment horizontal="center"/>
    </xf>
    <xf numFmtId="0" fontId="1" fillId="6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1009650</xdr:colOff>
      <xdr:row>52</xdr:row>
      <xdr:rowOff>114300</xdr:rowOff>
    </xdr:from>
    <xdr:to>
      <xdr:col>21</xdr:col>
      <xdr:colOff>163112</xdr:colOff>
      <xdr:row>96</xdr:row>
      <xdr:rowOff>182154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1F55D-3AB1-43FC-B407-04BE655ED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8686800"/>
          <a:ext cx="8507012" cy="8449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38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B036E-D06E-4049-82AE-3C450C51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7010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15097-5D7A-4A8C-975F-00615AEFD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6562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79B5D-1275-4699-92A5-A39115F3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6400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B463BD-DB47-467D-B10F-A90D6972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63722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C9BA7-E76A-4ED5-A201-9FD892C0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6210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39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231AEF-A719-4EB9-881F-AAE67EE4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010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082DF-1655-4B78-B52F-DF68116D3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038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75C746-BE89-4DF0-9530-A3EFEE1AE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210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75300-A128-470C-905A-018C28D0E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010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8B708-E62D-45AB-B703-60CD9A0E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724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36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A91B0-AF82-4885-B723-9952EE1B6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70389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554FB-2E0B-4F66-AC17-832DCEC96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7038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37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55F72A-AC16-4685-BF1B-A19D5485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7038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6"/>
  <sheetViews>
    <sheetView tabSelected="1" topLeftCell="J1" zoomScaleNormal="100" workbookViewId="0">
      <selection activeCell="Y33" sqref="Y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4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5.5703125" customWidth="1"/>
    <col min="21" max="21" width="11.7109375" hidden="1" customWidth="1"/>
    <col min="22" max="22" width="11.28515625" customWidth="1"/>
    <col min="25" max="25" width="12.140625" customWidth="1"/>
  </cols>
  <sheetData>
    <row r="1" spans="1:25" s="1" customFormat="1" ht="60" x14ac:dyDescent="0.25">
      <c r="A1" s="3" t="s">
        <v>0</v>
      </c>
      <c r="B1" s="25" t="s">
        <v>6</v>
      </c>
      <c r="C1" s="25" t="s">
        <v>9</v>
      </c>
      <c r="D1" s="25" t="s">
        <v>10</v>
      </c>
      <c r="E1" s="25" t="s">
        <v>1</v>
      </c>
      <c r="F1" s="26" t="s">
        <v>8</v>
      </c>
      <c r="G1" s="26" t="s">
        <v>11</v>
      </c>
      <c r="H1" s="26" t="s">
        <v>12</v>
      </c>
      <c r="I1" s="25" t="s">
        <v>2</v>
      </c>
      <c r="J1" s="25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24" t="s">
        <v>26</v>
      </c>
      <c r="S1" s="1" t="s">
        <v>3</v>
      </c>
      <c r="T1" s="24" t="s">
        <v>13</v>
      </c>
      <c r="U1" s="1" t="s">
        <v>14</v>
      </c>
      <c r="W1" s="1" t="s">
        <v>17</v>
      </c>
      <c r="X1" s="1" t="s">
        <v>27</v>
      </c>
      <c r="Y1" s="1" t="s">
        <v>28</v>
      </c>
    </row>
    <row r="2" spans="1:25" s="10" customFormat="1" x14ac:dyDescent="0.25">
      <c r="A2" s="13">
        <f t="shared" ref="A2:A22" si="0">N2</f>
        <v>0</v>
      </c>
      <c r="B2" s="27">
        <f t="shared" ref="B2:B22" si="1">Q2</f>
        <v>255.3759</v>
      </c>
      <c r="C2" s="27">
        <f>B2*1.2</f>
        <v>306.45107999999999</v>
      </c>
      <c r="D2" s="27">
        <f t="shared" ref="D2:D20" si="2">C2*1.2</f>
        <v>367.74129599999998</v>
      </c>
      <c r="E2" s="28">
        <f t="shared" ref="E2:E20" si="3">R2</f>
        <v>2800000</v>
      </c>
      <c r="F2" s="13">
        <f t="shared" ref="F2:F20" si="4">ROUND((E2/B2),0)</f>
        <v>10964</v>
      </c>
      <c r="G2" s="13">
        <f t="shared" ref="G2:G20" si="5">ROUND((E2/C2),0)</f>
        <v>9137</v>
      </c>
      <c r="H2" s="13">
        <f t="shared" ref="H2:H20" si="6">ROUND((E2/D2),0)</f>
        <v>7614</v>
      </c>
      <c r="I2" s="13" t="e">
        <f>#REF!</f>
        <v>#REF!</v>
      </c>
      <c r="J2" s="13" t="str">
        <f t="shared" ref="J2:J20" si="7">S2</f>
        <v>gr</v>
      </c>
      <c r="K2" s="13"/>
      <c r="L2" s="13"/>
      <c r="M2" s="13"/>
      <c r="N2" s="13"/>
      <c r="O2" s="13">
        <v>0</v>
      </c>
      <c r="P2" s="13">
        <f>28.47*10.764</f>
        <v>306.45107999999999</v>
      </c>
      <c r="Q2" s="13">
        <f t="shared" ref="Q2:Q19" si="8">P2/1.2</f>
        <v>255.3759</v>
      </c>
      <c r="R2" s="14">
        <v>2800000</v>
      </c>
      <c r="S2" s="13" t="s">
        <v>20</v>
      </c>
      <c r="T2" s="36">
        <v>2454500</v>
      </c>
      <c r="U2" s="14">
        <f>R2+140000+28000</f>
        <v>2968000</v>
      </c>
      <c r="V2" s="13" t="s">
        <v>19</v>
      </c>
      <c r="W2" s="10">
        <v>1</v>
      </c>
      <c r="X2" s="10">
        <f>ROUND(R2/P2,0)</f>
        <v>9137</v>
      </c>
      <c r="Y2" s="40">
        <f>ROUND(T2/P2,0)</f>
        <v>8009</v>
      </c>
    </row>
    <row r="3" spans="1:25" s="10" customFormat="1" x14ac:dyDescent="0.25">
      <c r="A3" s="13">
        <f t="shared" si="0"/>
        <v>0</v>
      </c>
      <c r="B3" s="27">
        <f t="shared" si="1"/>
        <v>583.33333333333337</v>
      </c>
      <c r="C3" s="27">
        <f t="shared" ref="C3:C22" si="9">B3*1.2</f>
        <v>700</v>
      </c>
      <c r="D3" s="27">
        <f t="shared" si="2"/>
        <v>840</v>
      </c>
      <c r="E3" s="28">
        <f t="shared" si="3"/>
        <v>4750000</v>
      </c>
      <c r="F3" s="27">
        <f t="shared" si="4"/>
        <v>8143</v>
      </c>
      <c r="G3" s="27">
        <f t="shared" si="5"/>
        <v>6786</v>
      </c>
      <c r="H3" s="27">
        <f t="shared" si="6"/>
        <v>5655</v>
      </c>
      <c r="I3" s="27" t="e">
        <f>#REF!</f>
        <v>#REF!</v>
      </c>
      <c r="J3" s="27">
        <f t="shared" si="7"/>
        <v>2</v>
      </c>
      <c r="O3" s="10">
        <v>0</v>
      </c>
      <c r="P3" s="10">
        <v>700</v>
      </c>
      <c r="Q3" s="10">
        <f t="shared" si="8"/>
        <v>583.33333333333337</v>
      </c>
      <c r="R3" s="14">
        <v>4750000</v>
      </c>
      <c r="S3" s="10">
        <v>2</v>
      </c>
      <c r="T3" s="36">
        <v>5608500</v>
      </c>
      <c r="U3" s="15">
        <f>R3+281000+30000</f>
        <v>5061000</v>
      </c>
      <c r="V3" s="10" t="s">
        <v>21</v>
      </c>
      <c r="W3" s="10">
        <v>1</v>
      </c>
      <c r="X3" s="42">
        <f t="shared" ref="X3:X31" si="10">ROUND(R3/P3,0)</f>
        <v>6786</v>
      </c>
      <c r="Y3" s="40">
        <f t="shared" ref="Y3:Y30" si="11">ROUND(T3/P3,0)</f>
        <v>8012</v>
      </c>
    </row>
    <row r="4" spans="1:25" s="10" customFormat="1" x14ac:dyDescent="0.25">
      <c r="A4" s="13">
        <f t="shared" si="0"/>
        <v>0</v>
      </c>
      <c r="B4" s="27">
        <f t="shared" si="1"/>
        <v>490.21049999999997</v>
      </c>
      <c r="C4" s="27">
        <f t="shared" si="9"/>
        <v>588.25259999999992</v>
      </c>
      <c r="D4" s="27">
        <f t="shared" si="2"/>
        <v>705.90311999999983</v>
      </c>
      <c r="E4" s="28">
        <f t="shared" si="3"/>
        <v>3500000</v>
      </c>
      <c r="F4" s="27">
        <f t="shared" si="4"/>
        <v>7140</v>
      </c>
      <c r="G4" s="27">
        <f t="shared" si="5"/>
        <v>5950</v>
      </c>
      <c r="H4" s="27">
        <f t="shared" si="6"/>
        <v>4958</v>
      </c>
      <c r="I4" s="27" t="e">
        <f>#REF!</f>
        <v>#REF!</v>
      </c>
      <c r="J4" s="27">
        <f t="shared" si="7"/>
        <v>19</v>
      </c>
      <c r="O4" s="10">
        <v>0</v>
      </c>
      <c r="P4" s="10">
        <f>54.65*10.764</f>
        <v>588.25259999999992</v>
      </c>
      <c r="Q4" s="10">
        <f t="shared" si="8"/>
        <v>490.21049999999997</v>
      </c>
      <c r="R4" s="14">
        <v>3500000</v>
      </c>
      <c r="S4" s="10">
        <v>19</v>
      </c>
      <c r="T4" s="36">
        <v>5181913</v>
      </c>
      <c r="U4" s="15">
        <f>R4+1000+30000</f>
        <v>3531000</v>
      </c>
      <c r="V4" s="10" t="s">
        <v>22</v>
      </c>
      <c r="W4" s="10">
        <v>1</v>
      </c>
      <c r="X4" s="10">
        <f t="shared" si="10"/>
        <v>5950</v>
      </c>
      <c r="Y4" s="40">
        <f t="shared" si="11"/>
        <v>8809</v>
      </c>
    </row>
    <row r="5" spans="1:25" s="10" customFormat="1" x14ac:dyDescent="0.25">
      <c r="A5" s="13">
        <f t="shared" ref="A5:A11" si="12">N5</f>
        <v>0</v>
      </c>
      <c r="B5" s="27">
        <f t="shared" ref="B5:B11" si="13">Q5</f>
        <v>442.13130000000001</v>
      </c>
      <c r="C5" s="27">
        <f t="shared" ref="C5:C11" si="14">B5*1.2</f>
        <v>530.55755999999997</v>
      </c>
      <c r="D5" s="27">
        <f t="shared" ref="D5:D11" si="15">C5*1.2</f>
        <v>636.66907199999991</v>
      </c>
      <c r="E5" s="28">
        <f t="shared" ref="E5:E11" si="16">R5</f>
        <v>3200000</v>
      </c>
      <c r="F5" s="27">
        <f t="shared" ref="F5:F11" si="17">ROUND((E5/B5),0)</f>
        <v>7238</v>
      </c>
      <c r="G5" s="27">
        <f t="shared" ref="G5:G11" si="18">ROUND((E5/C5),0)</f>
        <v>6031</v>
      </c>
      <c r="H5" s="27">
        <f t="shared" ref="H5:H11" si="19">ROUND((E5/D5),0)</f>
        <v>5026</v>
      </c>
      <c r="I5" s="27" t="e">
        <f>#REF!</f>
        <v>#REF!</v>
      </c>
      <c r="J5" s="27">
        <f t="shared" ref="J5:J11" si="20">S5</f>
        <v>1</v>
      </c>
      <c r="O5" s="10">
        <v>0</v>
      </c>
      <c r="P5" s="10">
        <f>49.29*10.764</f>
        <v>530.55755999999997</v>
      </c>
      <c r="Q5" s="10">
        <f t="shared" ref="Q5:Q11" si="21">P5/1.2</f>
        <v>442.13130000000001</v>
      </c>
      <c r="R5" s="14">
        <v>3200000</v>
      </c>
      <c r="S5" s="10">
        <v>1</v>
      </c>
      <c r="T5" s="36">
        <v>4249000</v>
      </c>
      <c r="U5" s="15">
        <f>R5+212500+30000</f>
        <v>3442500</v>
      </c>
      <c r="V5" s="10" t="s">
        <v>23</v>
      </c>
      <c r="W5" s="10">
        <v>2</v>
      </c>
      <c r="X5" s="10">
        <f t="shared" si="10"/>
        <v>6031</v>
      </c>
      <c r="Y5" s="40">
        <f t="shared" si="11"/>
        <v>8009</v>
      </c>
    </row>
    <row r="6" spans="1:25" s="10" customFormat="1" x14ac:dyDescent="0.25">
      <c r="A6" s="13">
        <f t="shared" si="12"/>
        <v>0</v>
      </c>
      <c r="B6" s="27">
        <f t="shared" si="13"/>
        <v>763</v>
      </c>
      <c r="C6" s="27">
        <f t="shared" si="14"/>
        <v>915.6</v>
      </c>
      <c r="D6" s="27">
        <f t="shared" si="15"/>
        <v>1098.72</v>
      </c>
      <c r="E6" s="28">
        <f t="shared" si="16"/>
        <v>4600000</v>
      </c>
      <c r="F6" s="27">
        <f t="shared" si="17"/>
        <v>6029</v>
      </c>
      <c r="G6" s="27">
        <f t="shared" si="18"/>
        <v>5024</v>
      </c>
      <c r="H6" s="27">
        <f t="shared" si="19"/>
        <v>4187</v>
      </c>
      <c r="I6" s="27" t="e">
        <f>#REF!</f>
        <v>#REF!</v>
      </c>
      <c r="J6" s="27">
        <f t="shared" si="20"/>
        <v>19</v>
      </c>
      <c r="O6" s="10">
        <v>0</v>
      </c>
      <c r="P6" s="10">
        <f t="shared" ref="P6:P11" si="22">O6/1.2</f>
        <v>0</v>
      </c>
      <c r="Q6" s="10">
        <v>763</v>
      </c>
      <c r="R6" s="14">
        <v>4600000</v>
      </c>
      <c r="S6" s="10">
        <v>19</v>
      </c>
      <c r="T6" s="36">
        <v>7438000</v>
      </c>
      <c r="U6" s="15">
        <f>R6+372000+30000</f>
        <v>5002000</v>
      </c>
      <c r="V6" s="10" t="s">
        <v>24</v>
      </c>
      <c r="W6" s="10">
        <v>2</v>
      </c>
      <c r="X6" s="10">
        <f>ROUND(R6/C6,0)</f>
        <v>5024</v>
      </c>
      <c r="Y6" s="40">
        <f>ROUND(T6/C6,0)</f>
        <v>8124</v>
      </c>
    </row>
    <row r="7" spans="1:25" hidden="1" x14ac:dyDescent="0.25">
      <c r="A7" s="4">
        <f t="shared" si="12"/>
        <v>0</v>
      </c>
      <c r="B7" s="29">
        <f t="shared" si="13"/>
        <v>0</v>
      </c>
      <c r="C7" s="29">
        <f t="shared" si="14"/>
        <v>0</v>
      </c>
      <c r="D7" s="29">
        <f t="shared" si="15"/>
        <v>0</v>
      </c>
      <c r="E7" s="30">
        <f t="shared" si="16"/>
        <v>0</v>
      </c>
      <c r="F7" s="27" t="e">
        <f t="shared" si="17"/>
        <v>#DIV/0!</v>
      </c>
      <c r="G7" s="27" t="e">
        <f t="shared" si="18"/>
        <v>#DIV/0!</v>
      </c>
      <c r="H7" s="31" t="e">
        <f t="shared" si="19"/>
        <v>#DIV/0!</v>
      </c>
      <c r="I7" s="29" t="e">
        <f>#REF!</f>
        <v>#REF!</v>
      </c>
      <c r="J7" s="29">
        <f t="shared" si="20"/>
        <v>0</v>
      </c>
      <c r="O7">
        <v>0</v>
      </c>
      <c r="P7">
        <f t="shared" si="22"/>
        <v>0</v>
      </c>
      <c r="Q7">
        <f t="shared" si="21"/>
        <v>0</v>
      </c>
      <c r="R7" s="5">
        <v>0</v>
      </c>
      <c r="S7" s="8"/>
      <c r="T7" s="37"/>
      <c r="X7" s="10" t="e">
        <f t="shared" si="10"/>
        <v>#DIV/0!</v>
      </c>
      <c r="Y7" s="40" t="e">
        <f t="shared" si="11"/>
        <v>#DIV/0!</v>
      </c>
    </row>
    <row r="8" spans="1:25" hidden="1" x14ac:dyDescent="0.25">
      <c r="A8" s="4">
        <f t="shared" si="12"/>
        <v>0</v>
      </c>
      <c r="B8" s="29">
        <f t="shared" si="13"/>
        <v>0</v>
      </c>
      <c r="C8" s="29">
        <f t="shared" si="14"/>
        <v>0</v>
      </c>
      <c r="D8" s="29">
        <f t="shared" si="15"/>
        <v>0</v>
      </c>
      <c r="E8" s="30">
        <f t="shared" si="16"/>
        <v>0</v>
      </c>
      <c r="F8" s="27" t="e">
        <f t="shared" si="17"/>
        <v>#DIV/0!</v>
      </c>
      <c r="G8" s="27" t="e">
        <f t="shared" si="18"/>
        <v>#DIV/0!</v>
      </c>
      <c r="H8" s="31" t="e">
        <f t="shared" si="19"/>
        <v>#DIV/0!</v>
      </c>
      <c r="I8" s="29" t="e">
        <f>#REF!</f>
        <v>#REF!</v>
      </c>
      <c r="J8" s="29">
        <f t="shared" si="20"/>
        <v>0</v>
      </c>
      <c r="O8">
        <v>0</v>
      </c>
      <c r="P8">
        <f t="shared" si="22"/>
        <v>0</v>
      </c>
      <c r="Q8">
        <f t="shared" si="21"/>
        <v>0</v>
      </c>
      <c r="R8" s="5">
        <v>0</v>
      </c>
      <c r="S8" s="8"/>
      <c r="T8" s="37"/>
      <c r="X8" s="10" t="e">
        <f t="shared" si="10"/>
        <v>#DIV/0!</v>
      </c>
      <c r="Y8" s="40" t="e">
        <f t="shared" si="11"/>
        <v>#DIV/0!</v>
      </c>
    </row>
    <row r="9" spans="1:25" hidden="1" x14ac:dyDescent="0.25">
      <c r="A9" s="4">
        <f t="shared" si="12"/>
        <v>0</v>
      </c>
      <c r="B9" s="29">
        <f t="shared" si="13"/>
        <v>0</v>
      </c>
      <c r="C9" s="29">
        <f t="shared" si="14"/>
        <v>0</v>
      </c>
      <c r="D9" s="29">
        <f t="shared" si="15"/>
        <v>0</v>
      </c>
      <c r="E9" s="30">
        <f t="shared" si="16"/>
        <v>0</v>
      </c>
      <c r="F9" s="27" t="e">
        <f t="shared" si="17"/>
        <v>#DIV/0!</v>
      </c>
      <c r="G9" s="27" t="e">
        <f t="shared" si="18"/>
        <v>#DIV/0!</v>
      </c>
      <c r="H9" s="31" t="e">
        <f t="shared" si="19"/>
        <v>#DIV/0!</v>
      </c>
      <c r="I9" s="29" t="e">
        <f>#REF!</f>
        <v>#REF!</v>
      </c>
      <c r="J9" s="29">
        <f t="shared" si="20"/>
        <v>0</v>
      </c>
      <c r="O9">
        <v>0</v>
      </c>
      <c r="P9">
        <f t="shared" si="22"/>
        <v>0</v>
      </c>
      <c r="Q9">
        <f t="shared" si="21"/>
        <v>0</v>
      </c>
      <c r="R9" s="5">
        <v>0</v>
      </c>
      <c r="S9" s="8"/>
      <c r="T9" s="37"/>
      <c r="X9" s="10" t="e">
        <f t="shared" si="10"/>
        <v>#DIV/0!</v>
      </c>
      <c r="Y9" s="40" t="e">
        <f t="shared" si="11"/>
        <v>#DIV/0!</v>
      </c>
    </row>
    <row r="10" spans="1:25" hidden="1" x14ac:dyDescent="0.25">
      <c r="A10" s="4">
        <f t="shared" si="12"/>
        <v>0</v>
      </c>
      <c r="B10" s="29">
        <f t="shared" si="13"/>
        <v>0</v>
      </c>
      <c r="C10" s="29">
        <f t="shared" si="14"/>
        <v>0</v>
      </c>
      <c r="D10" s="29">
        <f t="shared" si="15"/>
        <v>0</v>
      </c>
      <c r="E10" s="30">
        <f t="shared" si="16"/>
        <v>0</v>
      </c>
      <c r="F10" s="27" t="e">
        <f t="shared" si="17"/>
        <v>#DIV/0!</v>
      </c>
      <c r="G10" s="27" t="e">
        <f t="shared" si="18"/>
        <v>#DIV/0!</v>
      </c>
      <c r="H10" s="31" t="e">
        <f t="shared" si="19"/>
        <v>#DIV/0!</v>
      </c>
      <c r="I10" s="29" t="e">
        <f>#REF!</f>
        <v>#REF!</v>
      </c>
      <c r="J10" s="29">
        <f t="shared" si="20"/>
        <v>0</v>
      </c>
      <c r="O10">
        <v>0</v>
      </c>
      <c r="P10">
        <f t="shared" si="22"/>
        <v>0</v>
      </c>
      <c r="Q10">
        <f t="shared" si="21"/>
        <v>0</v>
      </c>
      <c r="R10" s="5">
        <v>0</v>
      </c>
      <c r="S10" s="8"/>
      <c r="T10" s="37"/>
      <c r="X10" s="10" t="e">
        <f t="shared" si="10"/>
        <v>#DIV/0!</v>
      </c>
      <c r="Y10" s="40" t="e">
        <f t="shared" si="11"/>
        <v>#DIV/0!</v>
      </c>
    </row>
    <row r="11" spans="1:25" hidden="1" x14ac:dyDescent="0.25">
      <c r="A11" s="4">
        <f t="shared" si="12"/>
        <v>0</v>
      </c>
      <c r="B11" s="29">
        <f t="shared" si="13"/>
        <v>0</v>
      </c>
      <c r="C11" s="29">
        <f t="shared" si="14"/>
        <v>0</v>
      </c>
      <c r="D11" s="29">
        <f t="shared" si="15"/>
        <v>0</v>
      </c>
      <c r="E11" s="30">
        <f t="shared" si="16"/>
        <v>0</v>
      </c>
      <c r="F11" s="27" t="e">
        <f t="shared" si="17"/>
        <v>#DIV/0!</v>
      </c>
      <c r="G11" s="27" t="e">
        <f t="shared" si="18"/>
        <v>#DIV/0!</v>
      </c>
      <c r="H11" s="31" t="e">
        <f t="shared" si="19"/>
        <v>#DIV/0!</v>
      </c>
      <c r="I11" s="29" t="e">
        <f>#REF!</f>
        <v>#REF!</v>
      </c>
      <c r="J11" s="29">
        <f t="shared" si="20"/>
        <v>0</v>
      </c>
      <c r="O11">
        <v>0</v>
      </c>
      <c r="P11">
        <f t="shared" si="22"/>
        <v>0</v>
      </c>
      <c r="Q11">
        <f t="shared" si="21"/>
        <v>0</v>
      </c>
      <c r="R11" s="5">
        <v>0</v>
      </c>
      <c r="S11" s="8"/>
      <c r="T11" s="37"/>
      <c r="X11" s="10" t="e">
        <f t="shared" si="10"/>
        <v>#DIV/0!</v>
      </c>
      <c r="Y11" s="40" t="e">
        <f t="shared" si="11"/>
        <v>#DIV/0!</v>
      </c>
    </row>
    <row r="12" spans="1:25" hidden="1" x14ac:dyDescent="0.25">
      <c r="A12" s="4">
        <f t="shared" si="0"/>
        <v>0</v>
      </c>
      <c r="B12" s="29">
        <f t="shared" si="1"/>
        <v>0</v>
      </c>
      <c r="C12" s="29">
        <f t="shared" si="9"/>
        <v>0</v>
      </c>
      <c r="D12" s="29">
        <f t="shared" si="2"/>
        <v>0</v>
      </c>
      <c r="E12" s="30">
        <f t="shared" si="3"/>
        <v>0</v>
      </c>
      <c r="F12" s="27" t="e">
        <f t="shared" si="4"/>
        <v>#DIV/0!</v>
      </c>
      <c r="G12" s="27" t="e">
        <f t="shared" si="5"/>
        <v>#DIV/0!</v>
      </c>
      <c r="H12" s="31" t="e">
        <f t="shared" si="6"/>
        <v>#DIV/0!</v>
      </c>
      <c r="I12" s="29" t="e">
        <f>#REF!</f>
        <v>#REF!</v>
      </c>
      <c r="J12" s="29">
        <f t="shared" si="7"/>
        <v>0</v>
      </c>
      <c r="O12">
        <v>0</v>
      </c>
      <c r="P12">
        <f t="shared" ref="P12:P17" si="23">O12/1.2</f>
        <v>0</v>
      </c>
      <c r="Q12">
        <f t="shared" si="8"/>
        <v>0</v>
      </c>
      <c r="R12" s="5">
        <v>0</v>
      </c>
      <c r="S12" s="8"/>
      <c r="T12" s="37"/>
      <c r="X12" s="10" t="e">
        <f t="shared" si="10"/>
        <v>#DIV/0!</v>
      </c>
      <c r="Y12" s="40" t="e">
        <f t="shared" si="11"/>
        <v>#DIV/0!</v>
      </c>
    </row>
    <row r="13" spans="1:25" s="18" customFormat="1" x14ac:dyDescent="0.25">
      <c r="A13" s="16">
        <f t="shared" ref="A13" si="24">N13</f>
        <v>0</v>
      </c>
      <c r="B13" s="32">
        <f t="shared" ref="B13" si="25">Q13</f>
        <v>875</v>
      </c>
      <c r="C13" s="32">
        <f>B13*1.2</f>
        <v>1050</v>
      </c>
      <c r="D13" s="32">
        <f t="shared" ref="D13" si="26">C13*1.2</f>
        <v>1260</v>
      </c>
      <c r="E13" s="33">
        <f t="shared" ref="E13" si="27">R13</f>
        <v>7600000</v>
      </c>
      <c r="F13" s="32">
        <f t="shared" ref="F13" si="28">ROUND((E13/B13),0)</f>
        <v>8686</v>
      </c>
      <c r="G13" s="32">
        <f t="shared" ref="G13" si="29">ROUND((E13/C13),0)</f>
        <v>7238</v>
      </c>
      <c r="H13" s="32">
        <f t="shared" ref="H13" si="30">ROUND((E13/D13),0)</f>
        <v>6032</v>
      </c>
      <c r="I13" s="32" t="e">
        <f>#REF!</f>
        <v>#REF!</v>
      </c>
      <c r="J13" s="32">
        <f t="shared" ref="J13" si="31">S13</f>
        <v>13</v>
      </c>
      <c r="O13" s="18">
        <v>0</v>
      </c>
      <c r="P13" s="18">
        <v>1050</v>
      </c>
      <c r="Q13" s="18">
        <f t="shared" ref="Q13" si="32">P13/1.2</f>
        <v>875</v>
      </c>
      <c r="R13" s="17">
        <v>7600000</v>
      </c>
      <c r="S13" s="18">
        <v>13</v>
      </c>
      <c r="T13" s="38">
        <v>8511000</v>
      </c>
      <c r="U13" s="19">
        <f>R13+425600+30000</f>
        <v>8055600</v>
      </c>
      <c r="V13" s="18" t="s">
        <v>15</v>
      </c>
      <c r="W13" s="18">
        <v>2</v>
      </c>
      <c r="X13" s="42">
        <f t="shared" si="10"/>
        <v>7238</v>
      </c>
      <c r="Y13" s="40">
        <f t="shared" si="11"/>
        <v>8106</v>
      </c>
    </row>
    <row r="14" spans="1:25" hidden="1" x14ac:dyDescent="0.25">
      <c r="A14" s="4">
        <f t="shared" si="0"/>
        <v>0</v>
      </c>
      <c r="B14" s="29">
        <f t="shared" si="1"/>
        <v>0</v>
      </c>
      <c r="C14" s="29">
        <f t="shared" si="9"/>
        <v>0</v>
      </c>
      <c r="D14" s="29">
        <f t="shared" si="2"/>
        <v>0</v>
      </c>
      <c r="E14" s="30">
        <f t="shared" si="3"/>
        <v>0</v>
      </c>
      <c r="F14" s="31" t="e">
        <f t="shared" si="4"/>
        <v>#DIV/0!</v>
      </c>
      <c r="G14" s="31" t="e">
        <f t="shared" si="5"/>
        <v>#DIV/0!</v>
      </c>
      <c r="H14" s="31" t="e">
        <f t="shared" si="6"/>
        <v>#DIV/0!</v>
      </c>
      <c r="I14" s="29" t="e">
        <f>#REF!</f>
        <v>#REF!</v>
      </c>
      <c r="J14" s="29">
        <f t="shared" si="7"/>
        <v>0</v>
      </c>
      <c r="O14">
        <v>0</v>
      </c>
      <c r="P14">
        <f t="shared" si="23"/>
        <v>0</v>
      </c>
      <c r="Q14">
        <f t="shared" si="8"/>
        <v>0</v>
      </c>
      <c r="R14" s="5">
        <v>0</v>
      </c>
      <c r="S14" s="8"/>
      <c r="T14" s="37"/>
      <c r="X14" s="10" t="e">
        <f t="shared" si="10"/>
        <v>#DIV/0!</v>
      </c>
      <c r="Y14" s="40" t="e">
        <f t="shared" si="11"/>
        <v>#DIV/0!</v>
      </c>
    </row>
    <row r="15" spans="1:25" hidden="1" x14ac:dyDescent="0.25">
      <c r="A15" s="4">
        <f t="shared" si="0"/>
        <v>0</v>
      </c>
      <c r="B15" s="29">
        <f t="shared" si="1"/>
        <v>0</v>
      </c>
      <c r="C15" s="29">
        <f t="shared" si="9"/>
        <v>0</v>
      </c>
      <c r="D15" s="29">
        <f t="shared" si="2"/>
        <v>0</v>
      </c>
      <c r="E15" s="30">
        <f t="shared" si="3"/>
        <v>0</v>
      </c>
      <c r="F15" s="27" t="e">
        <f t="shared" si="4"/>
        <v>#DIV/0!</v>
      </c>
      <c r="G15" s="27" t="e">
        <f t="shared" si="5"/>
        <v>#DIV/0!</v>
      </c>
      <c r="H15" s="31" t="e">
        <f t="shared" si="6"/>
        <v>#DIV/0!</v>
      </c>
      <c r="I15" s="29" t="e">
        <f>#REF!</f>
        <v>#REF!</v>
      </c>
      <c r="J15" s="29">
        <f t="shared" si="7"/>
        <v>0</v>
      </c>
      <c r="O15">
        <v>0</v>
      </c>
      <c r="P15">
        <f t="shared" si="23"/>
        <v>0</v>
      </c>
      <c r="Q15">
        <f t="shared" si="8"/>
        <v>0</v>
      </c>
      <c r="R15" s="5">
        <v>0</v>
      </c>
      <c r="S15" s="8"/>
      <c r="T15" s="37"/>
      <c r="X15" s="10" t="e">
        <f t="shared" si="10"/>
        <v>#DIV/0!</v>
      </c>
      <c r="Y15" s="40" t="e">
        <f t="shared" si="11"/>
        <v>#DIV/0!</v>
      </c>
    </row>
    <row r="16" spans="1:25" hidden="1" x14ac:dyDescent="0.25">
      <c r="A16" s="4">
        <f t="shared" si="0"/>
        <v>0</v>
      </c>
      <c r="B16" s="29">
        <f t="shared" si="1"/>
        <v>0</v>
      </c>
      <c r="C16" s="29">
        <f t="shared" si="9"/>
        <v>0</v>
      </c>
      <c r="D16" s="29">
        <f t="shared" si="2"/>
        <v>0</v>
      </c>
      <c r="E16" s="30">
        <f t="shared" si="3"/>
        <v>0</v>
      </c>
      <c r="F16" s="31" t="e">
        <f t="shared" si="4"/>
        <v>#DIV/0!</v>
      </c>
      <c r="G16" s="31" t="e">
        <f t="shared" si="5"/>
        <v>#DIV/0!</v>
      </c>
      <c r="H16" s="31" t="e">
        <f t="shared" si="6"/>
        <v>#DIV/0!</v>
      </c>
      <c r="I16" s="29" t="e">
        <f>#REF!</f>
        <v>#REF!</v>
      </c>
      <c r="J16" s="29">
        <f t="shared" si="7"/>
        <v>0</v>
      </c>
      <c r="O16">
        <v>0</v>
      </c>
      <c r="P16">
        <f t="shared" si="23"/>
        <v>0</v>
      </c>
      <c r="Q16">
        <f t="shared" si="8"/>
        <v>0</v>
      </c>
      <c r="R16" s="5">
        <v>0</v>
      </c>
      <c r="S16" s="8"/>
      <c r="T16" s="37"/>
      <c r="X16" s="10" t="e">
        <f t="shared" si="10"/>
        <v>#DIV/0!</v>
      </c>
      <c r="Y16" s="40" t="e">
        <f t="shared" si="11"/>
        <v>#DIV/0!</v>
      </c>
    </row>
    <row r="17" spans="1:25" hidden="1" x14ac:dyDescent="0.25">
      <c r="A17" s="4">
        <f t="shared" si="0"/>
        <v>0</v>
      </c>
      <c r="B17" s="29">
        <f t="shared" si="1"/>
        <v>0</v>
      </c>
      <c r="C17" s="29">
        <f t="shared" si="9"/>
        <v>0</v>
      </c>
      <c r="D17" s="29">
        <f t="shared" si="2"/>
        <v>0</v>
      </c>
      <c r="E17" s="30">
        <f t="shared" si="3"/>
        <v>0</v>
      </c>
      <c r="F17" s="31" t="e">
        <f t="shared" si="4"/>
        <v>#DIV/0!</v>
      </c>
      <c r="G17" s="31" t="e">
        <f t="shared" si="5"/>
        <v>#DIV/0!</v>
      </c>
      <c r="H17" s="31" t="e">
        <f t="shared" si="6"/>
        <v>#DIV/0!</v>
      </c>
      <c r="I17" s="29" t="e">
        <f>#REF!</f>
        <v>#REF!</v>
      </c>
      <c r="J17" s="29">
        <f t="shared" si="7"/>
        <v>0</v>
      </c>
      <c r="O17">
        <v>0</v>
      </c>
      <c r="P17">
        <f t="shared" si="23"/>
        <v>0</v>
      </c>
      <c r="Q17">
        <f t="shared" si="8"/>
        <v>0</v>
      </c>
      <c r="R17" s="5">
        <v>0</v>
      </c>
      <c r="S17" s="8"/>
      <c r="T17" s="37"/>
      <c r="X17" s="10" t="e">
        <f t="shared" si="10"/>
        <v>#DIV/0!</v>
      </c>
      <c r="Y17" s="40" t="e">
        <f t="shared" si="11"/>
        <v>#DIV/0!</v>
      </c>
    </row>
    <row r="18" spans="1:25" s="22" customFormat="1" x14ac:dyDescent="0.25">
      <c r="A18" s="20">
        <f t="shared" si="0"/>
        <v>0</v>
      </c>
      <c r="B18" s="34">
        <f t="shared" si="1"/>
        <v>875.29259999999988</v>
      </c>
      <c r="C18" s="34">
        <f t="shared" si="9"/>
        <v>1050.3511199999998</v>
      </c>
      <c r="D18" s="34">
        <f t="shared" si="2"/>
        <v>1260.4213439999996</v>
      </c>
      <c r="E18" s="35">
        <f t="shared" si="3"/>
        <v>8000000</v>
      </c>
      <c r="F18" s="34">
        <f t="shared" si="4"/>
        <v>9140</v>
      </c>
      <c r="G18" s="34">
        <f t="shared" si="5"/>
        <v>7617</v>
      </c>
      <c r="H18" s="34">
        <f t="shared" si="6"/>
        <v>6347</v>
      </c>
      <c r="I18" s="34" t="e">
        <f>#REF!</f>
        <v>#REF!</v>
      </c>
      <c r="J18" s="34">
        <f t="shared" si="7"/>
        <v>3</v>
      </c>
      <c r="O18" s="22">
        <v>0</v>
      </c>
      <c r="P18" s="22">
        <f>97.58*10.764</f>
        <v>1050.3511199999998</v>
      </c>
      <c r="Q18" s="22">
        <f t="shared" si="8"/>
        <v>875.29259999999988</v>
      </c>
      <c r="R18" s="21">
        <v>8000000</v>
      </c>
      <c r="S18" s="22">
        <v>3</v>
      </c>
      <c r="T18" s="39">
        <v>9266500</v>
      </c>
      <c r="U18" s="23">
        <f>R18+463500+30000</f>
        <v>8493500</v>
      </c>
      <c r="V18" s="22" t="s">
        <v>16</v>
      </c>
      <c r="W18" s="22">
        <v>2</v>
      </c>
      <c r="X18" s="42">
        <f t="shared" si="10"/>
        <v>7617</v>
      </c>
      <c r="Y18" s="40">
        <f t="shared" si="11"/>
        <v>8822</v>
      </c>
    </row>
    <row r="19" spans="1:25" s="22" customFormat="1" x14ac:dyDescent="0.25">
      <c r="A19" s="20">
        <f t="shared" si="0"/>
        <v>0</v>
      </c>
      <c r="B19" s="34">
        <f t="shared" si="1"/>
        <v>762.27059999999994</v>
      </c>
      <c r="C19" s="34">
        <f t="shared" si="9"/>
        <v>914.72471999999993</v>
      </c>
      <c r="D19" s="34">
        <f t="shared" si="2"/>
        <v>1097.6696639999998</v>
      </c>
      <c r="E19" s="35">
        <f t="shared" si="3"/>
        <v>8600000</v>
      </c>
      <c r="F19" s="34">
        <f t="shared" si="4"/>
        <v>11282</v>
      </c>
      <c r="G19" s="34">
        <f t="shared" si="5"/>
        <v>9402</v>
      </c>
      <c r="H19" s="34">
        <f t="shared" si="6"/>
        <v>7835</v>
      </c>
      <c r="I19" s="34" t="e">
        <f>#REF!</f>
        <v>#REF!</v>
      </c>
      <c r="J19" s="34">
        <f t="shared" si="7"/>
        <v>6</v>
      </c>
      <c r="O19" s="22">
        <v>0</v>
      </c>
      <c r="P19" s="22">
        <f>84.98*10.764</f>
        <v>914.72471999999993</v>
      </c>
      <c r="Q19" s="22">
        <f t="shared" si="8"/>
        <v>762.27059999999994</v>
      </c>
      <c r="R19" s="21">
        <v>8600000</v>
      </c>
      <c r="S19" s="22">
        <v>6</v>
      </c>
      <c r="T19" s="39">
        <v>8879305</v>
      </c>
      <c r="U19" s="23">
        <f>R19+445500+30000</f>
        <v>9075500</v>
      </c>
      <c r="V19" s="22" t="s">
        <v>18</v>
      </c>
      <c r="W19" s="22">
        <v>2</v>
      </c>
      <c r="X19" s="10">
        <f t="shared" si="10"/>
        <v>9402</v>
      </c>
      <c r="Y19" s="40">
        <f t="shared" si="11"/>
        <v>9707</v>
      </c>
    </row>
    <row r="20" spans="1:25" ht="31.5" customHeight="1" x14ac:dyDescent="0.5">
      <c r="A20" s="4">
        <f t="shared" si="0"/>
        <v>0</v>
      </c>
      <c r="B20" s="29">
        <f t="shared" si="1"/>
        <v>0</v>
      </c>
      <c r="C20" s="29">
        <f t="shared" si="9"/>
        <v>0</v>
      </c>
      <c r="D20" s="29">
        <f t="shared" si="2"/>
        <v>0</v>
      </c>
      <c r="E20" s="30">
        <f t="shared" si="3"/>
        <v>0</v>
      </c>
      <c r="F20" s="31" t="e">
        <f t="shared" si="4"/>
        <v>#DIV/0!</v>
      </c>
      <c r="G20" s="31" t="e">
        <f t="shared" si="5"/>
        <v>#DIV/0!</v>
      </c>
      <c r="H20" s="31" t="e">
        <f t="shared" si="6"/>
        <v>#DIV/0!</v>
      </c>
      <c r="I20" s="41" t="s">
        <v>29</v>
      </c>
      <c r="J20" s="29">
        <f t="shared" si="7"/>
        <v>0</v>
      </c>
      <c r="O20">
        <v>0</v>
      </c>
      <c r="P20">
        <f t="shared" ref="P20" si="33">O20/1.2</f>
        <v>0</v>
      </c>
      <c r="Q20">
        <f t="shared" ref="Q20" si="34">P20/1.2</f>
        <v>0</v>
      </c>
      <c r="R20" s="5">
        <v>0</v>
      </c>
      <c r="S20" s="8"/>
      <c r="T20" s="9"/>
      <c r="X20" s="10" t="e">
        <f t="shared" si="10"/>
        <v>#DIV/0!</v>
      </c>
      <c r="Y20" s="40" t="e">
        <f t="shared" si="11"/>
        <v>#DIV/0!</v>
      </c>
    </row>
    <row r="21" spans="1:25" x14ac:dyDescent="0.25">
      <c r="A21" s="4">
        <f t="shared" si="0"/>
        <v>0</v>
      </c>
      <c r="B21" s="29">
        <f t="shared" si="1"/>
        <v>610.31880000000001</v>
      </c>
      <c r="C21" s="29">
        <f t="shared" si="9"/>
        <v>732.38256000000001</v>
      </c>
      <c r="D21" s="29">
        <f t="shared" ref="D21:D23" si="35">C21*1.2</f>
        <v>878.85907199999997</v>
      </c>
      <c r="E21" s="30">
        <f t="shared" ref="E21:E23" si="36">R21</f>
        <v>5400000</v>
      </c>
      <c r="F21" s="31">
        <f t="shared" ref="F21:F23" si="37">ROUND((E21/B21),0)</f>
        <v>8848</v>
      </c>
      <c r="G21" s="31">
        <f t="shared" ref="G21:G23" si="38">ROUND((E21/C21),0)</f>
        <v>7373</v>
      </c>
      <c r="H21" s="29">
        <f t="shared" ref="H21:H23" si="39">ROUND((E21/D21),0)</f>
        <v>6144</v>
      </c>
      <c r="I21" s="29" t="e">
        <f>#REF!</f>
        <v>#REF!</v>
      </c>
      <c r="J21" s="29">
        <f t="shared" ref="J21:J23" si="40">S21</f>
        <v>5</v>
      </c>
      <c r="O21">
        <v>0</v>
      </c>
      <c r="P21">
        <f>68.04*10.764</f>
        <v>732.38256000000001</v>
      </c>
      <c r="Q21">
        <f t="shared" ref="Q21:Q23" si="41">P21/1.2</f>
        <v>610.31880000000001</v>
      </c>
      <c r="R21" s="2">
        <v>5400000</v>
      </c>
      <c r="S21" s="8">
        <v>5</v>
      </c>
      <c r="T21" s="8">
        <v>7080000</v>
      </c>
      <c r="V21" t="s">
        <v>30</v>
      </c>
      <c r="X21" s="42">
        <f t="shared" si="10"/>
        <v>7373</v>
      </c>
      <c r="Y21" s="40">
        <f t="shared" si="11"/>
        <v>9667</v>
      </c>
    </row>
    <row r="22" spans="1:25" x14ac:dyDescent="0.25">
      <c r="A22" s="4">
        <f t="shared" si="0"/>
        <v>0</v>
      </c>
      <c r="B22" s="29">
        <f t="shared" si="1"/>
        <v>636.87</v>
      </c>
      <c r="C22" s="29">
        <f t="shared" si="9"/>
        <v>764.24400000000003</v>
      </c>
      <c r="D22" s="29">
        <f t="shared" si="35"/>
        <v>917.09280000000001</v>
      </c>
      <c r="E22" s="30">
        <f t="shared" si="36"/>
        <v>5300000</v>
      </c>
      <c r="F22" s="31">
        <f t="shared" si="37"/>
        <v>8322</v>
      </c>
      <c r="G22" s="29">
        <f t="shared" si="38"/>
        <v>6935</v>
      </c>
      <c r="H22" s="29">
        <f t="shared" si="39"/>
        <v>5779</v>
      </c>
      <c r="I22" s="29" t="e">
        <f>#REF!</f>
        <v>#REF!</v>
      </c>
      <c r="J22" s="29">
        <f t="shared" si="40"/>
        <v>4</v>
      </c>
      <c r="O22">
        <v>0</v>
      </c>
      <c r="P22">
        <f>71*10.764</f>
        <v>764.24399999999991</v>
      </c>
      <c r="Q22">
        <f t="shared" si="41"/>
        <v>636.87</v>
      </c>
      <c r="R22" s="2">
        <v>5300000</v>
      </c>
      <c r="S22" s="8">
        <v>4</v>
      </c>
      <c r="T22" s="8">
        <v>6685000</v>
      </c>
      <c r="V22" t="s">
        <v>31</v>
      </c>
      <c r="X22" s="42">
        <f t="shared" si="10"/>
        <v>6935</v>
      </c>
      <c r="Y22" s="40">
        <f t="shared" si="11"/>
        <v>8747</v>
      </c>
    </row>
    <row r="23" spans="1:25" x14ac:dyDescent="0.25">
      <c r="A23" s="4">
        <f t="shared" ref="A23:A28" si="42">N23</f>
        <v>0</v>
      </c>
      <c r="B23" s="29">
        <f t="shared" ref="B23:B28" si="43">Q23</f>
        <v>658.30830000000003</v>
      </c>
      <c r="C23" s="29">
        <f t="shared" ref="C23:C28" si="44">B23*1.2</f>
        <v>789.96996000000001</v>
      </c>
      <c r="D23" s="29">
        <f t="shared" si="35"/>
        <v>947.96395199999995</v>
      </c>
      <c r="E23" s="30">
        <f t="shared" si="36"/>
        <v>3580000</v>
      </c>
      <c r="F23" s="31">
        <f t="shared" si="37"/>
        <v>5438</v>
      </c>
      <c r="G23" s="31">
        <f t="shared" si="38"/>
        <v>4532</v>
      </c>
      <c r="H23" s="31">
        <f t="shared" si="39"/>
        <v>3777</v>
      </c>
      <c r="I23" s="29" t="e">
        <f>#REF!</f>
        <v>#REF!</v>
      </c>
      <c r="J23" s="29">
        <f t="shared" si="40"/>
        <v>5</v>
      </c>
      <c r="O23">
        <v>0</v>
      </c>
      <c r="P23">
        <f>73.39*10.764</f>
        <v>789.96996000000001</v>
      </c>
      <c r="Q23">
        <f t="shared" si="41"/>
        <v>658.30830000000003</v>
      </c>
      <c r="R23" s="5">
        <v>3580000</v>
      </c>
      <c r="S23" s="8">
        <v>5</v>
      </c>
      <c r="T23" s="9">
        <v>7636804</v>
      </c>
      <c r="V23" t="s">
        <v>32</v>
      </c>
      <c r="X23" s="10">
        <f t="shared" si="10"/>
        <v>4532</v>
      </c>
      <c r="Y23" s="40">
        <f t="shared" si="11"/>
        <v>9667</v>
      </c>
    </row>
    <row r="24" spans="1:25" x14ac:dyDescent="0.25">
      <c r="A24" s="4">
        <f t="shared" si="42"/>
        <v>0</v>
      </c>
      <c r="B24" s="29">
        <f t="shared" si="43"/>
        <v>0</v>
      </c>
      <c r="C24" s="29">
        <f t="shared" si="44"/>
        <v>0</v>
      </c>
      <c r="D24" s="29">
        <f t="shared" ref="D24:D29" si="45">C24*1.2</f>
        <v>0</v>
      </c>
      <c r="E24" s="30">
        <f t="shared" ref="E24:E29" si="46">R24</f>
        <v>0</v>
      </c>
      <c r="F24" s="31" t="e">
        <f t="shared" ref="F24:F29" si="47">ROUND((E24/B24),0)</f>
        <v>#DIV/0!</v>
      </c>
      <c r="G24" s="31" t="e">
        <f t="shared" ref="G24:G29" si="48">ROUND((E24/C24),0)</f>
        <v>#DIV/0!</v>
      </c>
      <c r="H24" s="29" t="e">
        <f t="shared" ref="H24:H29" si="49">ROUND((E24/D24),0)</f>
        <v>#DIV/0!</v>
      </c>
      <c r="I24" s="29" t="e">
        <f>#REF!</f>
        <v>#REF!</v>
      </c>
      <c r="J24" s="29">
        <f t="shared" ref="J24:J29" si="50">S24</f>
        <v>0</v>
      </c>
      <c r="O24">
        <v>0</v>
      </c>
      <c r="P24">
        <f t="shared" ref="P24:P29" si="51">O24/1.2</f>
        <v>0</v>
      </c>
      <c r="Q24">
        <f t="shared" ref="Q24:Q29" si="52">P24/1.2</f>
        <v>0</v>
      </c>
      <c r="R24" s="2">
        <v>0</v>
      </c>
      <c r="S24" s="8"/>
      <c r="T24" s="8"/>
      <c r="X24" s="10" t="e">
        <f t="shared" si="10"/>
        <v>#DIV/0!</v>
      </c>
      <c r="Y24" s="40" t="e">
        <f t="shared" si="11"/>
        <v>#DIV/0!</v>
      </c>
    </row>
    <row r="25" spans="1:25" x14ac:dyDescent="0.25">
      <c r="A25" s="4">
        <f t="shared" si="42"/>
        <v>0</v>
      </c>
      <c r="B25" s="29">
        <f t="shared" si="43"/>
        <v>0</v>
      </c>
      <c r="C25" s="29">
        <f t="shared" si="44"/>
        <v>0</v>
      </c>
      <c r="D25" s="29">
        <f t="shared" si="45"/>
        <v>0</v>
      </c>
      <c r="E25" s="30">
        <f t="shared" si="46"/>
        <v>0</v>
      </c>
      <c r="F25" s="31" t="e">
        <f t="shared" si="47"/>
        <v>#DIV/0!</v>
      </c>
      <c r="G25" s="29" t="e">
        <f t="shared" si="48"/>
        <v>#DIV/0!</v>
      </c>
      <c r="H25" s="29" t="e">
        <f t="shared" si="49"/>
        <v>#DIV/0!</v>
      </c>
      <c r="I25" s="29" t="e">
        <f>#REF!</f>
        <v>#REF!</v>
      </c>
      <c r="J25" s="29">
        <f t="shared" si="50"/>
        <v>0</v>
      </c>
      <c r="O25">
        <v>0</v>
      </c>
      <c r="P25">
        <f t="shared" si="51"/>
        <v>0</v>
      </c>
      <c r="Q25">
        <f t="shared" si="52"/>
        <v>0</v>
      </c>
      <c r="R25" s="2">
        <v>0</v>
      </c>
      <c r="S25" s="8"/>
      <c r="T25" s="8"/>
      <c r="X25" s="10" t="e">
        <f t="shared" si="10"/>
        <v>#DIV/0!</v>
      </c>
      <c r="Y25" s="40" t="e">
        <f t="shared" si="11"/>
        <v>#DIV/0!</v>
      </c>
    </row>
    <row r="26" spans="1:25" x14ac:dyDescent="0.25">
      <c r="A26" s="4">
        <f t="shared" si="42"/>
        <v>0</v>
      </c>
      <c r="B26" s="29">
        <f t="shared" si="43"/>
        <v>0</v>
      </c>
      <c r="C26" s="29">
        <f t="shared" si="44"/>
        <v>0</v>
      </c>
      <c r="D26" s="29">
        <f t="shared" si="45"/>
        <v>0</v>
      </c>
      <c r="E26" s="30">
        <f t="shared" si="46"/>
        <v>0</v>
      </c>
      <c r="F26" s="31" t="e">
        <f t="shared" si="47"/>
        <v>#DIV/0!</v>
      </c>
      <c r="G26" s="31" t="e">
        <f t="shared" si="48"/>
        <v>#DIV/0!</v>
      </c>
      <c r="H26" s="31" t="e">
        <f t="shared" si="49"/>
        <v>#DIV/0!</v>
      </c>
      <c r="I26" s="29" t="e">
        <f>#REF!</f>
        <v>#REF!</v>
      </c>
      <c r="J26" s="29">
        <f t="shared" si="50"/>
        <v>0</v>
      </c>
      <c r="O26">
        <v>0</v>
      </c>
      <c r="P26">
        <f t="shared" si="51"/>
        <v>0</v>
      </c>
      <c r="Q26">
        <f t="shared" si="52"/>
        <v>0</v>
      </c>
      <c r="R26" s="5">
        <v>0</v>
      </c>
      <c r="S26" s="8"/>
      <c r="T26" s="9"/>
      <c r="X26" s="10" t="e">
        <f t="shared" si="10"/>
        <v>#DIV/0!</v>
      </c>
      <c r="Y26" s="40" t="e">
        <f t="shared" si="11"/>
        <v>#DIV/0!</v>
      </c>
    </row>
    <row r="27" spans="1:25" x14ac:dyDescent="0.25">
      <c r="A27" s="4">
        <f t="shared" si="42"/>
        <v>0</v>
      </c>
      <c r="B27" s="29">
        <f t="shared" si="43"/>
        <v>0</v>
      </c>
      <c r="C27" s="29">
        <f t="shared" si="44"/>
        <v>0</v>
      </c>
      <c r="D27" s="29">
        <f t="shared" si="45"/>
        <v>0</v>
      </c>
      <c r="E27" s="30">
        <f t="shared" si="46"/>
        <v>0</v>
      </c>
      <c r="F27" s="31" t="e">
        <f t="shared" si="47"/>
        <v>#DIV/0!</v>
      </c>
      <c r="G27" s="31" t="e">
        <f t="shared" si="48"/>
        <v>#DIV/0!</v>
      </c>
      <c r="H27" s="29" t="e">
        <f t="shared" si="49"/>
        <v>#DIV/0!</v>
      </c>
      <c r="I27" s="29" t="e">
        <f>#REF!</f>
        <v>#REF!</v>
      </c>
      <c r="J27" s="29">
        <f t="shared" si="50"/>
        <v>0</v>
      </c>
      <c r="O27">
        <v>0</v>
      </c>
      <c r="P27">
        <f t="shared" si="51"/>
        <v>0</v>
      </c>
      <c r="Q27">
        <f t="shared" si="52"/>
        <v>0</v>
      </c>
      <c r="R27" s="2">
        <v>0</v>
      </c>
      <c r="S27" s="8"/>
      <c r="T27" s="8"/>
      <c r="X27" s="10" t="e">
        <f t="shared" si="10"/>
        <v>#DIV/0!</v>
      </c>
      <c r="Y27" s="40" t="e">
        <f t="shared" si="11"/>
        <v>#DIV/0!</v>
      </c>
    </row>
    <row r="28" spans="1:25" x14ac:dyDescent="0.25">
      <c r="A28" s="4">
        <f t="shared" si="42"/>
        <v>0</v>
      </c>
      <c r="B28" s="29">
        <f t="shared" si="43"/>
        <v>0</v>
      </c>
      <c r="C28" s="29">
        <f t="shared" si="44"/>
        <v>0</v>
      </c>
      <c r="D28" s="29">
        <f t="shared" si="45"/>
        <v>0</v>
      </c>
      <c r="E28" s="30">
        <f t="shared" si="46"/>
        <v>0</v>
      </c>
      <c r="F28" s="31" t="e">
        <f t="shared" si="47"/>
        <v>#DIV/0!</v>
      </c>
      <c r="G28" s="29" t="e">
        <f t="shared" si="48"/>
        <v>#DIV/0!</v>
      </c>
      <c r="H28" s="29" t="e">
        <f t="shared" si="49"/>
        <v>#DIV/0!</v>
      </c>
      <c r="I28" s="29" t="e">
        <f>#REF!</f>
        <v>#REF!</v>
      </c>
      <c r="J28" s="29">
        <f t="shared" si="50"/>
        <v>0</v>
      </c>
      <c r="O28">
        <v>0</v>
      </c>
      <c r="P28">
        <f t="shared" si="51"/>
        <v>0</v>
      </c>
      <c r="Q28">
        <f t="shared" si="52"/>
        <v>0</v>
      </c>
      <c r="R28" s="2">
        <v>0</v>
      </c>
      <c r="S28" s="8"/>
      <c r="T28" s="8"/>
      <c r="X28" s="10" t="e">
        <f t="shared" si="10"/>
        <v>#DIV/0!</v>
      </c>
      <c r="Y28" s="40" t="e">
        <f t="shared" si="11"/>
        <v>#DIV/0!</v>
      </c>
    </row>
    <row r="29" spans="1:25" x14ac:dyDescent="0.25">
      <c r="A29" s="4">
        <f t="shared" ref="A29:A31" si="53">N29</f>
        <v>0</v>
      </c>
      <c r="B29" s="29">
        <f t="shared" ref="B29:B31" si="54">Q29</f>
        <v>0</v>
      </c>
      <c r="C29" s="29">
        <f t="shared" ref="C29:C31" si="55">B29*1.2</f>
        <v>0</v>
      </c>
      <c r="D29" s="29">
        <f t="shared" si="45"/>
        <v>0</v>
      </c>
      <c r="E29" s="30">
        <f t="shared" si="46"/>
        <v>0</v>
      </c>
      <c r="F29" s="31" t="e">
        <f t="shared" si="47"/>
        <v>#DIV/0!</v>
      </c>
      <c r="G29" s="31" t="e">
        <f t="shared" si="48"/>
        <v>#DIV/0!</v>
      </c>
      <c r="H29" s="31" t="e">
        <f t="shared" si="49"/>
        <v>#DIV/0!</v>
      </c>
      <c r="I29" s="29" t="e">
        <f>#REF!</f>
        <v>#REF!</v>
      </c>
      <c r="J29" s="29">
        <f t="shared" si="50"/>
        <v>0</v>
      </c>
      <c r="O29">
        <v>0</v>
      </c>
      <c r="P29">
        <f t="shared" si="51"/>
        <v>0</v>
      </c>
      <c r="Q29">
        <f t="shared" si="52"/>
        <v>0</v>
      </c>
      <c r="R29" s="5">
        <v>0</v>
      </c>
      <c r="S29" s="8"/>
      <c r="T29" s="9"/>
      <c r="X29" s="10" t="e">
        <f t="shared" si="10"/>
        <v>#DIV/0!</v>
      </c>
      <c r="Y29" s="40" t="e">
        <f t="shared" si="11"/>
        <v>#DIV/0!</v>
      </c>
    </row>
    <row r="30" spans="1:25" x14ac:dyDescent="0.25">
      <c r="A30" s="4">
        <f t="shared" si="53"/>
        <v>0</v>
      </c>
      <c r="B30" s="29">
        <f t="shared" si="54"/>
        <v>0</v>
      </c>
      <c r="C30" s="29">
        <f t="shared" si="55"/>
        <v>0</v>
      </c>
      <c r="D30" s="29">
        <f t="shared" ref="D30:D31" si="56">C30*1.2</f>
        <v>0</v>
      </c>
      <c r="E30" s="30">
        <f t="shared" ref="E30:E31" si="57">R30</f>
        <v>0</v>
      </c>
      <c r="F30" s="31" t="e">
        <f t="shared" ref="F30:F31" si="58">ROUND((E30/B30),0)</f>
        <v>#DIV/0!</v>
      </c>
      <c r="G30" s="31" t="e">
        <f t="shared" ref="G30:G31" si="59">ROUND((E30/C30),0)</f>
        <v>#DIV/0!</v>
      </c>
      <c r="H30" s="29" t="e">
        <f t="shared" ref="H30:H31" si="60">ROUND((E30/D30),0)</f>
        <v>#DIV/0!</v>
      </c>
      <c r="I30" s="29" t="e">
        <f>#REF!</f>
        <v>#REF!</v>
      </c>
      <c r="J30" s="29">
        <f t="shared" ref="J30:J31" si="61">S30</f>
        <v>0</v>
      </c>
      <c r="O30">
        <v>0</v>
      </c>
      <c r="P30">
        <f t="shared" ref="P30:P31" si="62">O30/1.2</f>
        <v>0</v>
      </c>
      <c r="Q30">
        <f t="shared" ref="Q30:Q31" si="63">P30/1.2</f>
        <v>0</v>
      </c>
      <c r="R30" s="2">
        <v>0</v>
      </c>
      <c r="S30" s="8"/>
      <c r="T30" s="8"/>
      <c r="X30" s="10" t="e">
        <f t="shared" si="10"/>
        <v>#DIV/0!</v>
      </c>
      <c r="Y30" s="40" t="e">
        <f t="shared" si="11"/>
        <v>#DIV/0!</v>
      </c>
    </row>
    <row r="31" spans="1:25" x14ac:dyDescent="0.25">
      <c r="A31" s="4">
        <f t="shared" si="53"/>
        <v>0</v>
      </c>
      <c r="B31" s="29">
        <f t="shared" si="54"/>
        <v>0</v>
      </c>
      <c r="C31" s="29">
        <f t="shared" si="55"/>
        <v>0</v>
      </c>
      <c r="D31" s="29">
        <f t="shared" si="56"/>
        <v>0</v>
      </c>
      <c r="E31" s="30">
        <f t="shared" si="57"/>
        <v>0</v>
      </c>
      <c r="F31" s="31" t="e">
        <f t="shared" si="58"/>
        <v>#DIV/0!</v>
      </c>
      <c r="G31" s="29" t="e">
        <f t="shared" si="59"/>
        <v>#DIV/0!</v>
      </c>
      <c r="H31" s="29" t="e">
        <f t="shared" si="60"/>
        <v>#DIV/0!</v>
      </c>
      <c r="I31" s="29" t="e">
        <f>#REF!</f>
        <v>#REF!</v>
      </c>
      <c r="J31" s="29">
        <f t="shared" si="61"/>
        <v>0</v>
      </c>
      <c r="O31">
        <v>0</v>
      </c>
      <c r="P31">
        <f t="shared" si="62"/>
        <v>0</v>
      </c>
      <c r="Q31">
        <f t="shared" si="63"/>
        <v>0</v>
      </c>
      <c r="R31" s="2">
        <v>0</v>
      </c>
      <c r="S31" s="8"/>
      <c r="T31" s="8"/>
      <c r="X31" s="10" t="e">
        <f t="shared" si="10"/>
        <v>#DIV/0!</v>
      </c>
    </row>
    <row r="32" spans="1:25" x14ac:dyDescent="0.25">
      <c r="P32" s="10"/>
      <c r="Q32" s="12"/>
      <c r="R32" s="12"/>
      <c r="T32" s="12"/>
      <c r="U32" s="12"/>
      <c r="V32" s="10"/>
      <c r="W32" s="10"/>
      <c r="X32" s="10"/>
    </row>
    <row r="33" spans="16:24" x14ac:dyDescent="0.25">
      <c r="P33" s="10"/>
      <c r="Q33" s="10"/>
      <c r="R33" s="10"/>
      <c r="T33" s="10"/>
      <c r="U33" s="10"/>
      <c r="V33" s="10"/>
      <c r="W33" s="10"/>
      <c r="X33" s="10"/>
    </row>
    <row r="34" spans="16:24" x14ac:dyDescent="0.25">
      <c r="P34" s="10"/>
      <c r="Q34" s="10"/>
      <c r="R34" s="10"/>
      <c r="T34" s="10"/>
      <c r="U34" s="10"/>
      <c r="V34" s="10" t="s">
        <v>33</v>
      </c>
      <c r="W34" s="10"/>
      <c r="X34" s="10"/>
    </row>
    <row r="35" spans="16:24" x14ac:dyDescent="0.25">
      <c r="P35" s="10"/>
      <c r="Q35" s="10"/>
      <c r="R35" s="11"/>
      <c r="T35" s="11"/>
      <c r="U35" s="11"/>
      <c r="V35" s="10" t="s">
        <v>34</v>
      </c>
      <c r="W35" s="10">
        <v>588</v>
      </c>
      <c r="X35" s="10"/>
    </row>
    <row r="36" spans="16:24" x14ac:dyDescent="0.25">
      <c r="P36" s="10"/>
      <c r="Q36" s="10"/>
      <c r="R36" s="10"/>
      <c r="T36" s="10"/>
      <c r="U36" s="10"/>
      <c r="V36" s="10" t="s">
        <v>35</v>
      </c>
      <c r="W36" s="10">
        <v>7190</v>
      </c>
      <c r="X36" s="10"/>
    </row>
    <row r="37" spans="16:24" x14ac:dyDescent="0.25">
      <c r="P37" s="10"/>
      <c r="Q37" s="10"/>
      <c r="R37" s="10"/>
      <c r="T37" s="10"/>
      <c r="U37" s="10"/>
      <c r="V37" s="10"/>
      <c r="W37" s="10">
        <f>W36*W35</f>
        <v>4227720</v>
      </c>
      <c r="X37" s="10"/>
    </row>
    <row r="38" spans="16:24" x14ac:dyDescent="0.25">
      <c r="P38" s="10"/>
      <c r="Q38" s="10"/>
      <c r="R38" s="10"/>
      <c r="T38" s="10"/>
      <c r="U38" s="10"/>
      <c r="V38" s="10"/>
      <c r="W38" s="10"/>
      <c r="X38" s="10"/>
    </row>
    <row r="39" spans="16:24" x14ac:dyDescent="0.25">
      <c r="P39" s="10"/>
      <c r="Q39" s="10"/>
      <c r="R39" s="10"/>
      <c r="S39" s="6"/>
      <c r="T39" s="10"/>
      <c r="U39" s="10"/>
      <c r="V39" s="10"/>
      <c r="W39" s="10"/>
      <c r="X39" s="10"/>
    </row>
    <row r="40" spans="16:24" x14ac:dyDescent="0.25">
      <c r="P40" s="10"/>
      <c r="Q40" s="10"/>
      <c r="R40" s="10"/>
      <c r="S40" s="6"/>
      <c r="T40" s="10"/>
      <c r="U40" s="10"/>
      <c r="V40" s="10"/>
      <c r="W40" s="10"/>
      <c r="X40" s="10"/>
    </row>
    <row r="41" spans="16:24" x14ac:dyDescent="0.25">
      <c r="Q41" s="10"/>
      <c r="R41" s="10"/>
    </row>
    <row r="42" spans="16:24" x14ac:dyDescent="0.25">
      <c r="Q42" s="10"/>
      <c r="R42" s="10"/>
      <c r="T42" s="6"/>
    </row>
    <row r="43" spans="16:24" x14ac:dyDescent="0.25">
      <c r="P43" s="10"/>
      <c r="Q43" s="10"/>
      <c r="R43" s="10"/>
      <c r="S43" s="6"/>
    </row>
    <row r="46" spans="16:24" x14ac:dyDescent="0.25">
      <c r="V46" t="s">
        <v>25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44" sqref="B4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0A976-8622-43EB-8B78-30B7B7BDDD39}">
  <dimension ref="A1"/>
  <sheetViews>
    <sheetView workbookViewId="0"/>
  </sheetViews>
  <sheetFormatPr defaultRowHeight="15" x14ac:dyDescent="0.25"/>
  <sheetData>
    <row r="1" spans="1:1" x14ac:dyDescent="0.25">
      <c r="A1">
        <v>2014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63AC-2529-41C5-A87D-8D2FC765521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448DE-E6D2-4160-A700-637BFA3CF25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9687D-5D56-4E55-A7E4-47A5BEDFB7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EF25-EC1F-4390-9D6E-91805D16F7E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Sheet13</vt:lpstr>
      <vt:lpstr>Sheet14</vt:lpstr>
      <vt:lpstr>Sheet15</vt:lpstr>
      <vt:lpstr>Sheet18</vt:lpstr>
      <vt:lpstr>Sheet17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2024-05-14T08:46:21Z</dcterms:modified>
</cp:coreProperties>
</file>