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Yeola\Mayur Gosavi\"/>
    </mc:Choice>
  </mc:AlternateContent>
  <xr:revisionPtr revIDLastSave="0" documentId="13_ncr:1_{122F63D8-2AD7-4328-8042-865ACCA4DE9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9" i="4" l="1"/>
  <c r="U9" i="4"/>
  <c r="G21" i="4"/>
  <c r="Q9" i="4"/>
  <c r="Q8" i="4"/>
  <c r="Q11" i="4"/>
  <c r="Q12" i="4"/>
  <c r="Q13" i="4"/>
  <c r="Q14" i="4"/>
  <c r="Q15" i="4"/>
  <c r="C2" i="4"/>
  <c r="Q2" i="4"/>
  <c r="I19" i="4" l="1"/>
  <c r="H18" i="4"/>
  <c r="H19" i="4"/>
  <c r="G30" i="4"/>
  <c r="P8" i="4"/>
  <c r="P7" i="4"/>
  <c r="P6" i="4"/>
  <c r="P5" i="4"/>
  <c r="P4" i="4"/>
  <c r="P3" i="4"/>
  <c r="P12" i="4" l="1"/>
  <c r="P11" i="4"/>
  <c r="P10" i="4"/>
  <c r="P9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<sst xmlns="http://schemas.openxmlformats.org/spreadsheetml/2006/main" count="30" uniqueCount="27">
  <si>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</si>
  <si>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</si>
  <si>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</si>
  <si>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</si>
  <si>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</si>
  <si>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</si>
  <si>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</si>
  <si>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</si>
  <si>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</si>
  <si>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</si>
  <si>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</si>
  <si>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</si>
  <si>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</si>
  <si>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</si>
  <si>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</si>
  <si>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</si>
  <si>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bua</t>
  </si>
  <si>
    <t>agreement - 20.07.2020</t>
  </si>
  <si>
    <t>av</t>
  </si>
  <si>
    <t>sd</t>
  </si>
  <si>
    <t>rd</t>
  </si>
  <si>
    <t>bv</t>
  </si>
  <si>
    <t>Flat No. 903, 9th Floor, Runwal Gardens Phase 2, Village - Dombivali East,</t>
  </si>
  <si>
    <t>17.02.2024</t>
  </si>
  <si>
    <t>24.02.24</t>
  </si>
  <si>
    <t>mca</t>
  </si>
  <si>
    <t>oc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</si>
</sst>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229908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9D97B0-615D-4925-8E1C-1FAB5452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73908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172750</xdr:colOff>
      <xdr:row>50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E62858-EFBD-4E87-A27F-60B81DBB8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16750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210856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AD840-2665-40C6-9CA2-5EF21677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47</xdr:row>
      <xdr:rowOff>163124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B5E05D-C080-4169-ABA0-77D2D8061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306119</xdr:colOff>
      <xdr:row>53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A5FB7-2DD4-4FF0-93AA-5C31F6E21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50119" cy="8773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21</xdr:col>
      <xdr:colOff>315645</xdr:colOff>
      <xdr:row>46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72A44E-F2DB-4D86-932D-9BB580184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9459645" cy="8392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85725</xdr:rowOff>
    </xdr:from>
    <xdr:to>
      <xdr:col>30</xdr:col>
      <xdr:colOff>512064</xdr:colOff>
      <xdr:row>54</xdr:row>
      <xdr:rowOff>84439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3474E-40F1-4ADF-AA34-99F181696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85725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D0969-98C9-42B6-9E53-B6B332DFF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372803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62936D-96EA-439C-A10B-5C15CE78D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16803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1" sqref="G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2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8554687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363.63636363636363</v>
      </c>
      <c r="C2" s="4">
        <f>B2*1.1</f>
        <v>400</v>
      </c>
      <c r="D2" s="4">
        <f t="shared" ref="D2:D13" si="2">C2*1.2</f>
        <v>480</v>
      </c>
      <c r="E2" s="5">
        <f t="shared" ref="E2:E13" si="3">R2</f>
        <v>4400000</v>
      </c>
      <c r="F2" s="10">
        <f t="shared" ref="F2:F13" si="4">ROUND((E2/B2),0)</f>
        <v>12100</v>
      </c>
      <c r="G2" s="10">
        <f t="shared" ref="G2:G13" si="5">ROUND((E2/C2),0)</f>
        <v>11000</v>
      </c>
      <c r="H2" s="10">
        <f t="shared" ref="H2:H13" si="6">ROUND((E2/D2),0)</f>
        <v>9167</v>
      </c>
      <c r="I2" s="4" t="e">
        <f>#REF!</f>
        <v>#REF!</v>
      </c>
      <c r="J2" s="4">
        <f t="shared" ref="J2:J13" si="7">S2</f>
        <v>0</v>
      </c>
      <c r="O2">
        <v>0</v>
      </c>
      <c r="P2">
        <v>400</v>
      </c>
      <c r="Q2">
        <f>P2/1.1</f>
        <v>363.63636363636363</v>
      </c>
      <c r="R2" s="2">
        <v>4400000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348</v>
      </c>
      <c r="C3" s="4">
        <f t="shared" ref="C3:C15" si="8">B3*1.1</f>
        <v>382.8</v>
      </c>
      <c r="D3" s="4">
        <f t="shared" si="2"/>
        <v>459.36</v>
      </c>
      <c r="E3" s="5">
        <f t="shared" si="3"/>
        <v>4400000</v>
      </c>
      <c r="F3" s="15">
        <f t="shared" si="4"/>
        <v>12644</v>
      </c>
      <c r="G3" s="10">
        <f t="shared" si="5"/>
        <v>11494</v>
      </c>
      <c r="H3" s="10">
        <f t="shared" si="6"/>
        <v>9579</v>
      </c>
      <c r="I3" s="4" t="e">
        <f>#REF!</f>
        <v>#REF!</v>
      </c>
      <c r="J3" s="4">
        <f t="shared" si="7"/>
        <v>0</v>
      </c>
      <c r="O3">
        <v>0</v>
      </c>
      <c r="P3">
        <f t="shared" ref="P2:P8" si="9">O3/1.2</f>
        <v>0</v>
      </c>
      <c r="Q3">
        <v>348</v>
      </c>
      <c r="R3" s="2">
        <v>4400000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348</v>
      </c>
      <c r="C4" s="4">
        <f t="shared" si="8"/>
        <v>382.8</v>
      </c>
      <c r="D4" s="4">
        <f t="shared" si="2"/>
        <v>459.36</v>
      </c>
      <c r="E4" s="5">
        <f t="shared" si="3"/>
        <v>4300000</v>
      </c>
      <c r="F4" s="10">
        <f t="shared" si="4"/>
        <v>12356</v>
      </c>
      <c r="G4" s="10">
        <f t="shared" si="5"/>
        <v>11233</v>
      </c>
      <c r="H4" s="10">
        <f t="shared" si="6"/>
        <v>9361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348</v>
      </c>
      <c r="R4" s="2">
        <v>4300000</v>
      </c>
      <c r="S4" s="8"/>
      <c r="T4" s="8"/>
    </row>
    <row r="5" spans="1:22" x14ac:dyDescent="0.25">
      <c r="A5" s="4">
        <f t="shared" si="0"/>
        <v>0</v>
      </c>
      <c r="B5" s="4">
        <f t="shared" si="1"/>
        <v>323</v>
      </c>
      <c r="C5" s="4">
        <f t="shared" si="8"/>
        <v>355.3</v>
      </c>
      <c r="D5" s="4">
        <f t="shared" si="2"/>
        <v>426.36</v>
      </c>
      <c r="E5" s="5">
        <f t="shared" si="3"/>
        <v>3800000</v>
      </c>
      <c r="F5" s="10">
        <f t="shared" si="4"/>
        <v>11765</v>
      </c>
      <c r="G5" s="10">
        <f t="shared" si="5"/>
        <v>10695</v>
      </c>
      <c r="H5" s="10">
        <f t="shared" si="6"/>
        <v>8913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323</v>
      </c>
      <c r="R5" s="2">
        <v>3800000</v>
      </c>
      <c r="S5" s="8"/>
      <c r="T5" s="8"/>
    </row>
    <row r="6" spans="1:22" x14ac:dyDescent="0.25">
      <c r="A6" s="4">
        <f t="shared" si="0"/>
        <v>0</v>
      </c>
      <c r="B6" s="4">
        <f t="shared" si="1"/>
        <v>353</v>
      </c>
      <c r="C6" s="4">
        <f t="shared" si="8"/>
        <v>388.3</v>
      </c>
      <c r="D6" s="4">
        <f t="shared" si="2"/>
        <v>465.96</v>
      </c>
      <c r="E6" s="5">
        <f t="shared" si="3"/>
        <v>4000000</v>
      </c>
      <c r="F6" s="10">
        <f t="shared" si="4"/>
        <v>11331</v>
      </c>
      <c r="G6" s="10">
        <f t="shared" si="5"/>
        <v>10301</v>
      </c>
      <c r="H6" s="10">
        <f t="shared" si="6"/>
        <v>8584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353</v>
      </c>
      <c r="R6" s="2">
        <v>4000000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344</v>
      </c>
      <c r="C7" s="4">
        <f t="shared" si="8"/>
        <v>378.40000000000003</v>
      </c>
      <c r="D7" s="4">
        <f t="shared" si="2"/>
        <v>454.08000000000004</v>
      </c>
      <c r="E7" s="5">
        <f t="shared" si="3"/>
        <v>3900000</v>
      </c>
      <c r="F7" s="10">
        <f t="shared" si="4"/>
        <v>11337</v>
      </c>
      <c r="G7" s="10">
        <f t="shared" si="5"/>
        <v>10307</v>
      </c>
      <c r="H7" s="10">
        <f t="shared" si="6"/>
        <v>8589</v>
      </c>
      <c r="I7" s="4" t="e">
        <f>#REF!</f>
        <v>#REF!</v>
      </c>
      <c r="J7" s="4">
        <f t="shared" si="7"/>
        <v>0</v>
      </c>
      <c r="O7">
        <v>0</v>
      </c>
      <c r="P7">
        <f t="shared" si="9"/>
        <v>0</v>
      </c>
      <c r="Q7">
        <v>344</v>
      </c>
      <c r="R7" s="2">
        <v>3900000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322.70472000000001</v>
      </c>
      <c r="C8" s="4">
        <f t="shared" si="8"/>
        <v>354.97519200000005</v>
      </c>
      <c r="D8" s="4">
        <f t="shared" si="2"/>
        <v>425.97023040000005</v>
      </c>
      <c r="E8" s="5">
        <f t="shared" si="3"/>
        <v>3417950</v>
      </c>
      <c r="F8" s="10">
        <f t="shared" si="4"/>
        <v>10592</v>
      </c>
      <c r="G8" s="10">
        <f t="shared" si="5"/>
        <v>9629</v>
      </c>
      <c r="H8" s="10">
        <f t="shared" si="6"/>
        <v>8024</v>
      </c>
      <c r="I8" s="4" t="e">
        <f>#REF!</f>
        <v>#REF!</v>
      </c>
      <c r="J8" s="4" t="str">
        <f t="shared" si="7"/>
        <v>17.02.2024</v>
      </c>
      <c r="O8">
        <v>0</v>
      </c>
      <c r="P8">
        <f t="shared" si="9"/>
        <v>0</v>
      </c>
      <c r="Q8">
        <f>29.98*10.764</f>
        <v>322.70472000000001</v>
      </c>
      <c r="R8" s="2">
        <v>3417950</v>
      </c>
      <c r="S8" s="8" t="s">
        <v>23</v>
      </c>
      <c r="T8" s="8">
        <v>11</v>
      </c>
    </row>
    <row r="9" spans="1:22" x14ac:dyDescent="0.25">
      <c r="A9" s="4">
        <f t="shared" si="0"/>
        <v>0</v>
      </c>
      <c r="B9" s="4">
        <f t="shared" si="1"/>
        <v>344.01743999999997</v>
      </c>
      <c r="C9" s="4">
        <f t="shared" si="8"/>
        <v>378.41918399999997</v>
      </c>
      <c r="D9" s="4">
        <f t="shared" si="2"/>
        <v>454.10302079999997</v>
      </c>
      <c r="E9" s="5">
        <f t="shared" si="3"/>
        <v>3807400</v>
      </c>
      <c r="F9" s="15">
        <f t="shared" si="4"/>
        <v>11067</v>
      </c>
      <c r="G9" s="10">
        <f t="shared" si="5"/>
        <v>10061</v>
      </c>
      <c r="H9" s="10">
        <f t="shared" si="6"/>
        <v>8384</v>
      </c>
      <c r="I9" s="4" t="e">
        <f>#REF!</f>
        <v>#REF!</v>
      </c>
      <c r="J9" s="4" t="str">
        <f t="shared" si="7"/>
        <v>24.02.24</v>
      </c>
      <c r="O9">
        <v>0</v>
      </c>
      <c r="P9">
        <f t="shared" ref="P9:P12" si="10">O9/1.2</f>
        <v>0</v>
      </c>
      <c r="Q9">
        <f>31.96*10.764</f>
        <v>344.01743999999997</v>
      </c>
      <c r="R9" s="2">
        <v>3807400</v>
      </c>
      <c r="S9" s="8" t="s">
        <v>24</v>
      </c>
      <c r="T9" s="8">
        <v>15</v>
      </c>
      <c r="U9" s="2">
        <f>R9+171340+30000</f>
        <v>4008740</v>
      </c>
      <c r="V9">
        <f>U9/Q9</f>
        <v>11652.723187522122</v>
      </c>
    </row>
    <row r="10" spans="1:22" x14ac:dyDescent="0.25">
      <c r="A10" s="4">
        <f t="shared" si="0"/>
        <v>0</v>
      </c>
      <c r="B10" s="4">
        <f t="shared" si="1"/>
        <v>466</v>
      </c>
      <c r="C10" s="4">
        <f t="shared" si="8"/>
        <v>512.6</v>
      </c>
      <c r="D10" s="4">
        <f t="shared" si="2"/>
        <v>615.12</v>
      </c>
      <c r="E10" s="5">
        <f t="shared" si="3"/>
        <v>6200000</v>
      </c>
      <c r="F10" s="15">
        <f t="shared" si="4"/>
        <v>13305</v>
      </c>
      <c r="G10" s="10">
        <f t="shared" si="5"/>
        <v>12095</v>
      </c>
      <c r="H10" s="10">
        <f t="shared" si="6"/>
        <v>10079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466</v>
      </c>
      <c r="R10" s="2">
        <v>6200000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ref="Q3:Q15" si="11">P11/1.1</f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si="11"/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si="11"/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11"/>
        <v>0</v>
      </c>
      <c r="R15" s="2">
        <v>0</v>
      </c>
      <c r="S15" s="8"/>
      <c r="T15" s="8"/>
    </row>
    <row r="17" spans="6:24" x14ac:dyDescent="0.25">
      <c r="F17" s="7" t="s">
        <v>22</v>
      </c>
    </row>
    <row r="18" spans="6:24" x14ac:dyDescent="0.25">
      <c r="F18" s="7" t="s">
        <v>13</v>
      </c>
      <c r="G18">
        <v>353</v>
      </c>
      <c r="H18">
        <f>32.76*10.764</f>
        <v>352.62863999999996</v>
      </c>
    </row>
    <row r="19" spans="6:24" x14ac:dyDescent="0.25">
      <c r="F19" s="7" t="s">
        <v>16</v>
      </c>
      <c r="G19">
        <v>388</v>
      </c>
      <c r="H19">
        <f>36.036*10.764</f>
        <v>387.891504</v>
      </c>
      <c r="I19">
        <f>H19/H18</f>
        <v>1.1000000000000001</v>
      </c>
    </row>
    <row r="20" spans="6:24" x14ac:dyDescent="0.25">
      <c r="F20" s="7" t="s">
        <v>14</v>
      </c>
      <c r="G20">
        <v>12500</v>
      </c>
    </row>
    <row r="21" spans="6:24" x14ac:dyDescent="0.25">
      <c r="F21" s="7" t="s">
        <v>15</v>
      </c>
      <c r="G21">
        <f>G20*G18</f>
        <v>4412500</v>
      </c>
      <c r="J21" t="s">
        <v>25</v>
      </c>
      <c r="N21">
        <v>324</v>
      </c>
    </row>
    <row r="22" spans="6:24" x14ac:dyDescent="0.25">
      <c r="G22" s="6"/>
      <c r="H22" s="6"/>
    </row>
    <row r="24" spans="6:24" x14ac:dyDescent="0.25">
      <c r="I24" t="s">
        <v>26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J25" s="11"/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18</v>
      </c>
      <c r="G27">
        <v>2997500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19</v>
      </c>
      <c r="G28">
        <v>105000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7" t="s">
        <v>20</v>
      </c>
      <c r="G29">
        <v>30000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F30" s="7" t="s">
        <v>21</v>
      </c>
      <c r="G30">
        <f>SUM(G27:G29)</f>
        <v>3132500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" sqref="G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7" sqref="J3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2024-05-06T09:37:21Z</dcterms:modified>
</cp:coreProperties>
</file>