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Madhura Vaidya\"/>
    </mc:Choice>
  </mc:AlternateContent>
  <bookViews>
    <workbookView xWindow="0" yWindow="0" windowWidth="15360" windowHeight="904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MB" sheetId="31" r:id="rId7"/>
    <sheet name="Sheet5" sheetId="38" r:id="rId8"/>
    <sheet name="Sheet6" sheetId="39" r:id="rId9"/>
    <sheet name="Sheet7" sheetId="40" r:id="rId10"/>
    <sheet name="Sheet8" sheetId="41" r:id="rId11"/>
    <sheet name="Plan Area " sheetId="42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1" l="1"/>
  <c r="G17" i="31" s="1"/>
  <c r="F16" i="31"/>
  <c r="F15" i="31"/>
  <c r="F10" i="31"/>
  <c r="F11" i="31"/>
  <c r="F12" i="31"/>
  <c r="F13" i="31"/>
  <c r="F14" i="31"/>
  <c r="F9" i="31"/>
  <c r="D28" i="23"/>
  <c r="M19" i="42" l="1"/>
  <c r="K18" i="42"/>
  <c r="K11" i="42"/>
  <c r="K12" i="42"/>
  <c r="K13" i="42"/>
  <c r="K14" i="42"/>
  <c r="K15" i="42"/>
  <c r="K16" i="42"/>
  <c r="K19" i="42" s="1"/>
  <c r="L19" i="42" s="1"/>
  <c r="K17" i="42"/>
  <c r="K10" i="42"/>
  <c r="C18" i="25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Q17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 l="1"/>
  <c r="H18" i="4" s="1"/>
  <c r="D16" i="4"/>
  <c r="H16" i="4" s="1"/>
  <c r="D17" i="4"/>
  <c r="H17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<sst xmlns="http://schemas.openxmlformats.org/spreadsheetml/2006/main" count="130" uniqueCount="100">
  <si>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</si>
  <si>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</si>
  <si>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</si>
  <si>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</si>
  <si>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</si>
  <si>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</si>
  <si>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</si>
  <si>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</si>
  <si>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</si>
  <si>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</si>
  <si>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</si>
  <si>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</si>
  <si>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</si>
  <si>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</si>
  <si>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</si>
  <si>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</si>
  <si>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</si>
  <si>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</si>
  <si>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</si>
  <si>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</si>
  <si>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</si>
  <si>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</si>
  <si>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</si>
  <si>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</si>
  <si>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</si>
  <si>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</si>
  <si>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</si>
  <si>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</si>
  <si>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</si>
  <si>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</si>
  <si>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</si>
  <si>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</si>
  <si>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</si>
  <si>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</si>
  <si>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</si>
  <si>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</si>
  <si>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</si>
  <si>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</si>
  <si>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</si>
  <si>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</si>
  <si>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</si>
  <si>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</si>
  <si>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</si>
  <si>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</si>
  <si>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</si>
  <si>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</si>
  <si>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</si>
  <si>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</si>
  <si>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</si>
  <si>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</si>
  <si>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</si>
  <si>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</si>
  <si>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</si>
  <si>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</si>
  <si>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</si>
  <si>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</si>
  <si>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</si>
  <si>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</si>
  <si>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</si>
  <si>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</si>
  <si>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</si>
  <si>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</si>
  <si>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</si>
  <si>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</si>
  <si>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</si>
  <si>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</si>
  <si>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</si>
  <si>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</si>
  <si>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</si>
  <si>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</si>
  <si>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</si>
  <si>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</si>
  <si>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</si>
  <si>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</si>
  <si>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</si>
  <si>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</si>
  <si>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</si>
  <si>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</si>
  <si>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</si>
  <si>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</si>
  <si>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</si>
  <si>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</si>
  <si>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</si>
  <si>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</si>
  <si>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</si>
  <si>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</si>
  <si>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</si>
  <si>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</si>
  <si>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</si>
  <si>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</si>
  <si>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</si>
  <si>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</si>
  <si>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</si>
  <si>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</si>
  <si>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</si>
  <si>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</si>
  <si>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</si>
  <si>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</si>
  <si>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 xml:space="preserve">Plan Area 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</si>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</sst>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9525</xdr:rowOff>
    </xdr:from>
    <xdr:to>
      <xdr:col>9</xdr:col>
      <xdr:colOff>533400</xdr:colOff>
      <xdr:row>26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43025"/>
          <a:ext cx="5734050" cy="3762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114300</xdr:rowOff>
    </xdr:from>
    <xdr:to>
      <xdr:col>9</xdr:col>
      <xdr:colOff>419100</xdr:colOff>
      <xdr:row>25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76300"/>
          <a:ext cx="5734050" cy="391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7124</xdr:colOff>
      <xdr:row>23</xdr:row>
      <xdr:rowOff>66675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7931923" cy="4448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95251</xdr:colOff>
      <xdr:row>20</xdr:row>
      <xdr:rowOff>85725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8020050" cy="389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2" sqref="E12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41035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39000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39000</v>
      </c>
      <c r="D5" s="57" t="s">
        <v>61</v>
      </c>
      <c r="E5" s="58">
        <f>ROUND(C5/10.764,0)</f>
        <v>3623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16000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23000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23000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39000</v>
      </c>
      <c r="D10" s="57" t="s">
        <v>61</v>
      </c>
      <c r="E10" s="58">
        <f>ROUND(C10/10.764,0)</f>
        <v>3623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951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3445473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1902000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Normal="100" workbookViewId="0">
      <selection activeCell="H17" sqref="H17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4800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2800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2800</v>
      </c>
      <c r="D14" s="23"/>
      <c r="E14" s="78"/>
      <c r="F14" s="118"/>
      <c r="G14" s="78"/>
    </row>
    <row r="15" spans="1:8">
      <c r="B15" s="19"/>
      <c r="C15" s="20"/>
      <c r="D15" s="23"/>
      <c r="E15" s="78"/>
      <c r="F15" s="118"/>
      <c r="G15" s="78"/>
    </row>
    <row r="16" spans="1:8">
      <c r="A16" s="28" t="s">
        <v>23</v>
      </c>
      <c r="B16" s="29"/>
      <c r="C16" s="21">
        <f>C14+C13</f>
        <v>4800</v>
      </c>
      <c r="D16" s="21"/>
      <c r="E16" s="78"/>
      <c r="F16" s="118"/>
      <c r="G16" s="78"/>
    </row>
    <row r="17" spans="1:7">
      <c r="B17" s="24"/>
      <c r="C17" s="25"/>
      <c r="D17" s="25"/>
      <c r="E17" s="78"/>
      <c r="F17" s="118"/>
      <c r="G17" s="78"/>
    </row>
    <row r="18" spans="1:7" ht="16.5">
      <c r="A18" s="28" t="s">
        <v>97</v>
      </c>
      <c r="B18" s="7"/>
      <c r="C18" s="76">
        <v>951</v>
      </c>
      <c r="D18" s="76"/>
      <c r="E18" s="77"/>
      <c r="F18" s="78"/>
      <c r="G18" s="78"/>
    </row>
    <row r="19" spans="1:7">
      <c r="A19" s="15"/>
      <c r="B19" s="6"/>
      <c r="C19" s="30">
        <f>C18*C16</f>
        <v>4564800</v>
      </c>
      <c r="D19" s="78" t="s">
        <v>68</v>
      </c>
      <c r="E19" s="30"/>
      <c r="F19" s="78"/>
      <c r="G19" s="78"/>
    </row>
    <row r="20" spans="1:7">
      <c r="A20" s="15"/>
      <c r="B20" s="61">
        <f>C20*80</f>
        <v>346924800</v>
      </c>
      <c r="C20" s="31">
        <f>C19*95%</f>
        <v>4336560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3651840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1902000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9510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88.38</v>
      </c>
      <c r="D28" s="123">
        <f>C28*10.764</f>
        <v>951.32231999999988</v>
      </c>
    </row>
    <row r="29" spans="1:7">
      <c r="C29"/>
      <c r="D29" s="11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N22" sqref="N2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0">N16</f>
        <v>0</v>
      </c>
      <c r="B16" s="4">
        <f t="shared" ref="B16:B19" si="11">Q16</f>
        <v>0</v>
      </c>
      <c r="C16" s="4">
        <f t="shared" ref="C16:C19" si="12">B16*1.2</f>
        <v>0</v>
      </c>
      <c r="D16" s="4">
        <f t="shared" ref="D16:D19" si="13">C16*1.2</f>
        <v>0</v>
      </c>
      <c r="E16" s="5">
        <f t="shared" ref="E16:E19" si="14">R16</f>
        <v>0</v>
      </c>
      <c r="F16" s="4" t="e">
        <f t="shared" ref="F16:F19" si="15">ROUND((E16/B16),0)</f>
        <v>#DIV/0!</v>
      </c>
      <c r="G16" s="4" t="e">
        <f t="shared" ref="G16:G19" si="16">ROUND((E16/C16),0)</f>
        <v>#DIV/0!</v>
      </c>
      <c r="H16" s="4" t="e">
        <f t="shared" ref="H16:H19" si="17">ROUND((E16/D16),0)</f>
        <v>#DIV/0!</v>
      </c>
      <c r="I16" s="4">
        <f t="shared" ref="I16:J19" si="18">T16</f>
        <v>0</v>
      </c>
      <c r="J16" s="4">
        <f t="shared" si="18"/>
        <v>0</v>
      </c>
      <c r="R16" s="2"/>
      <c r="S16" s="2"/>
    </row>
    <row r="17" spans="1:19">
      <c r="A17" s="4">
        <f t="shared" si="10"/>
        <v>0</v>
      </c>
      <c r="B17" s="4">
        <f t="shared" si="11"/>
        <v>334.16666666666669</v>
      </c>
      <c r="C17" s="4">
        <f t="shared" si="12"/>
        <v>401</v>
      </c>
      <c r="D17" s="4">
        <f t="shared" si="13"/>
        <v>481.2</v>
      </c>
      <c r="E17" s="5">
        <f t="shared" si="14"/>
        <v>1770000</v>
      </c>
      <c r="F17" s="4">
        <f t="shared" si="15"/>
        <v>5297</v>
      </c>
      <c r="G17" s="4">
        <f t="shared" si="16"/>
        <v>4414</v>
      </c>
      <c r="H17" s="4">
        <f t="shared" si="17"/>
        <v>3678</v>
      </c>
      <c r="I17" s="4">
        <f t="shared" si="18"/>
        <v>0</v>
      </c>
      <c r="J17" s="4">
        <f t="shared" si="18"/>
        <v>0</v>
      </c>
      <c r="O17">
        <v>0</v>
      </c>
      <c r="P17">
        <v>401</v>
      </c>
      <c r="Q17">
        <f t="shared" ref="Q17:Q18" si="19">P17/1.2</f>
        <v>334.16666666666669</v>
      </c>
      <c r="R17" s="2">
        <v>1770000</v>
      </c>
      <c r="S17" s="2"/>
    </row>
    <row r="18" spans="1:19">
      <c r="A18" s="4">
        <f t="shared" si="10"/>
        <v>0</v>
      </c>
      <c r="B18" s="4">
        <f t="shared" si="11"/>
        <v>520.83333333333337</v>
      </c>
      <c r="C18" s="4">
        <f t="shared" si="12"/>
        <v>625</v>
      </c>
      <c r="D18" s="4">
        <f t="shared" si="13"/>
        <v>750</v>
      </c>
      <c r="E18" s="5">
        <f t="shared" si="14"/>
        <v>3500000</v>
      </c>
      <c r="F18" s="4">
        <f t="shared" si="15"/>
        <v>6720</v>
      </c>
      <c r="G18" s="4">
        <f t="shared" si="16"/>
        <v>5600</v>
      </c>
      <c r="H18" s="4">
        <f t="shared" si="17"/>
        <v>4667</v>
      </c>
      <c r="I18" s="4">
        <f t="shared" si="18"/>
        <v>0</v>
      </c>
      <c r="J18" s="4">
        <f t="shared" si="18"/>
        <v>0</v>
      </c>
      <c r="O18">
        <v>750</v>
      </c>
      <c r="P18">
        <f>O18/1.2</f>
        <v>625</v>
      </c>
      <c r="Q18">
        <f t="shared" si="19"/>
        <v>520.83333333333337</v>
      </c>
      <c r="R18" s="2">
        <v>3500000</v>
      </c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5">
        <v>0</v>
      </c>
      <c r="P19" s="75">
        <f>O19/1.2</f>
        <v>0</v>
      </c>
      <c r="Q19" s="75">
        <f t="shared" ref="Q19" si="2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7" zoomScaleNormal="100" workbookViewId="0">
      <selection activeCell="N20" sqref="N2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L15" sqref="L1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G17"/>
  <sheetViews>
    <sheetView topLeftCell="A7" workbookViewId="0">
      <selection activeCell="L24" sqref="L24"/>
    </sheetView>
  </sheetViews>
  <sheetFormatPr defaultRowHeight="15"/>
  <sheetData>
    <row r="9" spans="4:6">
      <c r="D9">
        <v>20.100000000000001</v>
      </c>
      <c r="E9">
        <v>10</v>
      </c>
      <c r="F9">
        <f>E9*D9</f>
        <v>201</v>
      </c>
    </row>
    <row r="10" spans="4:6">
      <c r="D10">
        <v>10.1</v>
      </c>
      <c r="E10">
        <v>9.11</v>
      </c>
      <c r="F10" s="75">
        <f t="shared" ref="F10:F16" si="0">E10*D10</f>
        <v>92.010999999999996</v>
      </c>
    </row>
    <row r="11" spans="4:6">
      <c r="D11">
        <v>12.1</v>
      </c>
      <c r="E11">
        <v>10.1</v>
      </c>
      <c r="F11" s="75">
        <f t="shared" si="0"/>
        <v>122.21</v>
      </c>
    </row>
    <row r="12" spans="4:6">
      <c r="D12">
        <v>14</v>
      </c>
      <c r="E12">
        <v>9.5</v>
      </c>
      <c r="F12" s="75">
        <f t="shared" si="0"/>
        <v>133</v>
      </c>
    </row>
    <row r="13" spans="4:6">
      <c r="D13">
        <v>8.1</v>
      </c>
      <c r="E13">
        <v>7.3</v>
      </c>
      <c r="F13" s="75">
        <f t="shared" si="0"/>
        <v>59.129999999999995</v>
      </c>
    </row>
    <row r="14" spans="4:6">
      <c r="D14">
        <v>4.0999999999999996</v>
      </c>
      <c r="E14">
        <v>7</v>
      </c>
      <c r="F14" s="75">
        <f t="shared" si="0"/>
        <v>28.699999999999996</v>
      </c>
    </row>
    <row r="15" spans="4:6">
      <c r="D15">
        <v>4.0999999999999996</v>
      </c>
      <c r="E15">
        <v>10</v>
      </c>
      <c r="F15">
        <f t="shared" si="0"/>
        <v>41</v>
      </c>
    </row>
    <row r="16" spans="4:6">
      <c r="D16">
        <v>4.0999999999999996</v>
      </c>
      <c r="E16">
        <v>7</v>
      </c>
      <c r="F16">
        <f t="shared" si="0"/>
        <v>28.699999999999996</v>
      </c>
    </row>
    <row r="17" spans="6:7">
      <c r="F17" s="119">
        <f>SUM(F9:F16)</f>
        <v>705.75100000000009</v>
      </c>
      <c r="G17">
        <f>F17*1.35</f>
        <v>952.76385000000016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Q15" sqref="Q15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1:G40"/>
  <sheetViews>
    <sheetView topLeftCell="A23" zoomScale="115" zoomScaleNormal="115" workbookViewId="0">
      <selection activeCell="F39" sqref="F39:I43"/>
    </sheetView>
  </sheetViews>
  <sheetFormatPr defaultRowHeight="15"/>
  <sheetData>
    <row r="31" spans="7:7">
      <c r="G31" s="75"/>
    </row>
    <row r="32" spans="7:7">
      <c r="G32" s="75"/>
    </row>
    <row r="33" spans="5:7">
      <c r="G33" s="75"/>
    </row>
    <row r="34" spans="5:7">
      <c r="E34" s="75"/>
      <c r="F34" s="75"/>
      <c r="G34" s="75"/>
    </row>
    <row r="35" spans="5:7">
      <c r="G35" s="75"/>
    </row>
    <row r="36" spans="5:7">
      <c r="G36" s="75"/>
    </row>
    <row r="37" spans="5:7">
      <c r="E37" s="75"/>
      <c r="F37" s="75"/>
      <c r="G37" s="75"/>
    </row>
    <row r="40" spans="5:7">
      <c r="G40" s="7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9:M19"/>
  <sheetViews>
    <sheetView workbookViewId="0">
      <selection activeCell="O18" sqref="O18"/>
    </sheetView>
  </sheetViews>
  <sheetFormatPr defaultRowHeight="15"/>
  <sheetData>
    <row r="9" spans="9:11">
      <c r="I9" t="s">
        <v>98</v>
      </c>
    </row>
    <row r="10" spans="9:11">
      <c r="I10">
        <v>3.35</v>
      </c>
      <c r="J10">
        <v>3.1</v>
      </c>
      <c r="K10">
        <f>J10*I10</f>
        <v>10.385</v>
      </c>
    </row>
    <row r="11" spans="9:11">
      <c r="I11">
        <v>2.6</v>
      </c>
      <c r="J11">
        <v>2.4</v>
      </c>
      <c r="K11" s="75">
        <f t="shared" ref="K11:K18" si="0">J11*I11</f>
        <v>6.24</v>
      </c>
    </row>
    <row r="12" spans="9:11">
      <c r="I12">
        <v>3.5</v>
      </c>
      <c r="J12">
        <v>2.4</v>
      </c>
      <c r="K12" s="75">
        <f t="shared" si="0"/>
        <v>8.4</v>
      </c>
    </row>
    <row r="13" spans="9:11">
      <c r="I13">
        <v>2.35</v>
      </c>
      <c r="J13">
        <v>1.2</v>
      </c>
      <c r="K13" s="75">
        <f t="shared" si="0"/>
        <v>2.82</v>
      </c>
    </row>
    <row r="14" spans="9:11">
      <c r="I14">
        <v>1.3</v>
      </c>
      <c r="J14">
        <v>0.9</v>
      </c>
      <c r="K14" s="75">
        <f t="shared" si="0"/>
        <v>1.1700000000000002</v>
      </c>
    </row>
    <row r="15" spans="9:11">
      <c r="I15">
        <v>3.35</v>
      </c>
      <c r="J15">
        <v>0.6</v>
      </c>
      <c r="K15" s="75">
        <f t="shared" si="0"/>
        <v>2.0099999999999998</v>
      </c>
    </row>
    <row r="16" spans="9:11">
      <c r="I16">
        <v>3.8</v>
      </c>
      <c r="J16">
        <v>0.6</v>
      </c>
      <c r="K16" s="75">
        <f t="shared" si="0"/>
        <v>2.2799999999999998</v>
      </c>
    </row>
    <row r="17" spans="9:13">
      <c r="I17">
        <v>3.5</v>
      </c>
      <c r="J17">
        <v>0.6</v>
      </c>
      <c r="K17" s="75">
        <f t="shared" si="0"/>
        <v>2.1</v>
      </c>
    </row>
    <row r="18" spans="9:13">
      <c r="I18">
        <v>1.2</v>
      </c>
      <c r="J18">
        <v>1.2</v>
      </c>
      <c r="K18">
        <f t="shared" si="0"/>
        <v>1.44</v>
      </c>
    </row>
    <row r="19" spans="9:13">
      <c r="K19">
        <f>SUM(K10:K18)</f>
        <v>36.844999999999999</v>
      </c>
      <c r="L19" s="119">
        <f>K19*10.764</f>
        <v>396.59957999999995</v>
      </c>
      <c r="M19" s="119">
        <f>L19*1.2</f>
        <v>475.91949599999992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20-20</vt:lpstr>
      <vt:lpstr>Sheet1</vt:lpstr>
      <vt:lpstr>Sheet2</vt:lpstr>
      <vt:lpstr>MB</vt:lpstr>
      <vt:lpstr>Sheet5</vt:lpstr>
      <vt:lpstr>Sheet6</vt:lpstr>
      <vt:lpstr>Sheet7</vt:lpstr>
      <vt:lpstr>Sheet8</vt:lpstr>
      <vt:lpstr>Plan Area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2024-05-04T07:52:40Z</dcterms:modified>
</cp:coreProperties>
</file>