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Indira N. Surve\"/>
    </mc:Choice>
  </mc:AlternateContent>
  <xr:revisionPtr revIDLastSave="0" documentId="13_ncr:1_{76324563-8925-46EE-8D29-6C2BD8CBE0C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6" sheetId="25" r:id="rId12"/>
  </sheets>
  <calcPr calcId="191029"/>
</workbook>
</file>

<file path=xl/calcChain.xml><?xml version="1.0" encoding="utf-8"?>
<calcChain xmlns="http://schemas.openxmlformats.org/spreadsheetml/2006/main">
  <c r="W38" i="4" l="1"/>
  <c r="V46" i="4"/>
  <c r="Q22" i="4"/>
  <c r="U46" i="4"/>
  <c r="V43" i="4"/>
  <c r="V42" i="4"/>
  <c r="V2" i="4" l="1"/>
  <c r="U2" i="4"/>
  <c r="U37" i="4"/>
  <c r="H22" i="4"/>
  <c r="J20" i="4"/>
  <c r="I20" i="4"/>
  <c r="I19" i="4"/>
  <c r="U23" i="4"/>
  <c r="T23" i="4"/>
  <c r="T22" i="4"/>
  <c r="P24" i="4" l="1"/>
  <c r="P25" i="4" s="1"/>
  <c r="P22" i="4"/>
  <c r="Q2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<sst xmlns="http://schemas.openxmlformats.org/spreadsheetml/2006/main" count="39" uniqueCount="33">
  <si>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</si>
  <si>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</si>
  <si>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</si>
  <si>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</si>
  <si>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</si>
  <si>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</si>
  <si>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</si>
  <si>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</si>
  <si>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</si>
  <si>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</si>
  <si>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</si>
  <si>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</si>
  <si>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</si>
  <si>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10, 3rd Floor, Wing - A, Garodia Nagar Mahavir Villa Co-Operative Housing Society Ltd, Garodia Nagar, Plot No. 119 &amp; 120, Village - Ghatkopar , District - Mumbai, Ghatkopar (East)</t>
  </si>
  <si>
    <t>26.03.24</t>
  </si>
  <si>
    <t>previous report - 2021</t>
  </si>
  <si>
    <t>ca</t>
  </si>
  <si>
    <t>bua</t>
  </si>
  <si>
    <t>mca</t>
  </si>
  <si>
    <t>bal</t>
  </si>
  <si>
    <t>Property tax - annexure  - 2012</t>
  </si>
  <si>
    <t>rate on ca</t>
  </si>
  <si>
    <t>fmv</t>
  </si>
  <si>
    <t>garodia nagar</t>
  </si>
  <si>
    <t xml:space="preserve">flat No. 10&amp;11 merged. Flat no. 10 only for valuation </t>
  </si>
  <si>
    <t>30000 to 32000 on ca</t>
  </si>
  <si>
    <t>abhishek</t>
  </si>
  <si>
    <t>mahavir kunj</t>
  </si>
  <si>
    <t>mahavir mansion</t>
  </si>
  <si>
    <t>geeta kiran</t>
  </si>
  <si>
    <t>Deep sunil</t>
  </si>
  <si>
    <t>weightage remark</t>
  </si>
  <si>
    <t>yoc - Property Tax aresa - 1972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</si>
</sst>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30</xdr:row>
      <xdr:rowOff>104775</xdr:rowOff>
    </xdr:from>
    <xdr:to>
      <xdr:col>17</xdr:col>
      <xdr:colOff>1020209</xdr:colOff>
      <xdr:row>50</xdr:row>
      <xdr:rowOff>19570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B2247-2407-44CC-9421-EB930F197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6391275"/>
          <a:ext cx="7411484" cy="37247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0284AB-246A-43A9-B470-FCAA19BC2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50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2399C-07E8-49EF-A169-9310F943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220382</xdr:colOff>
      <xdr:row>46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FEA0B3-4096-4213-8DF6-3D411681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64382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EC8568-246E-4476-8D85-B7BB45FD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182277</xdr:colOff>
      <xdr:row>51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88D64-AC9C-4554-AF4D-8FD9A18D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26277" cy="8507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EF43F-576D-4331-A27F-3E503A750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594A05-36D4-4042-9B51-BFC14A16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24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A13" zoomScaleNormal="100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474.90767999999997</v>
      </c>
      <c r="C2" s="4">
        <f>B2*1.2</f>
        <v>569.88921599999992</v>
      </c>
      <c r="D2" s="4">
        <f t="shared" ref="D2:D13" si="2">C2*1.2</f>
        <v>683.86705919999986</v>
      </c>
      <c r="E2" s="5">
        <f t="shared" ref="E2:E13" si="3">R2</f>
        <v>10700000</v>
      </c>
      <c r="F2" s="15">
        <f t="shared" ref="F2:F13" si="4">ROUND((E2/B2),0)</f>
        <v>22531</v>
      </c>
      <c r="G2" s="10">
        <f t="shared" ref="G2:G13" si="5">ROUND((E2/C2),0)</f>
        <v>18776</v>
      </c>
      <c r="H2" s="10">
        <f t="shared" ref="H2:H13" si="6">ROUND((E2/D2),0)</f>
        <v>15646</v>
      </c>
      <c r="I2" s="4" t="e">
        <f>#REF!</f>
        <v>#REF!</v>
      </c>
      <c r="J2" s="4" t="str">
        <f t="shared" ref="J2:J13" si="7">S2</f>
        <v>26.03.24</v>
      </c>
      <c r="O2">
        <v>0</v>
      </c>
      <c r="P2">
        <f t="shared" ref="P2:P12" si="8">O2/1.2</f>
        <v>0</v>
      </c>
      <c r="Q2">
        <f>44.12*10.764</f>
        <v>474.90767999999997</v>
      </c>
      <c r="R2" s="2">
        <v>10700000</v>
      </c>
      <c r="S2" s="8" t="s">
        <v>14</v>
      </c>
      <c r="T2" s="8"/>
      <c r="U2" s="2">
        <f>R2+642000+30000</f>
        <v>11372000</v>
      </c>
      <c r="V2">
        <f>U2/Q2</f>
        <v>23945.706668715065</v>
      </c>
    </row>
    <row r="3" spans="1:22" x14ac:dyDescent="0.25">
      <c r="A3" s="4">
        <f t="shared" si="0"/>
        <v>0</v>
      </c>
      <c r="B3" s="4">
        <f t="shared" si="1"/>
        <v>535</v>
      </c>
      <c r="C3" s="4">
        <f t="shared" ref="C3:C15" si="9">B3*1.2</f>
        <v>642</v>
      </c>
      <c r="D3" s="4">
        <f t="shared" si="2"/>
        <v>770.4</v>
      </c>
      <c r="E3" s="16">
        <f t="shared" si="3"/>
        <v>17000000</v>
      </c>
      <c r="F3" s="15">
        <f t="shared" si="4"/>
        <v>31776</v>
      </c>
      <c r="G3" s="10">
        <f t="shared" si="5"/>
        <v>26480</v>
      </c>
      <c r="H3" s="10">
        <f t="shared" si="6"/>
        <v>22066</v>
      </c>
      <c r="I3" s="4" t="e">
        <f>#REF!</f>
        <v>#REF!</v>
      </c>
      <c r="J3" s="4" t="str">
        <f t="shared" si="7"/>
        <v>garodia nagar</v>
      </c>
      <c r="O3">
        <v>0</v>
      </c>
      <c r="P3">
        <f t="shared" si="8"/>
        <v>0</v>
      </c>
      <c r="Q3">
        <v>535</v>
      </c>
      <c r="R3" s="2">
        <v>17000000</v>
      </c>
      <c r="S3" s="8" t="s">
        <v>23</v>
      </c>
      <c r="T3" s="8"/>
    </row>
    <row r="4" spans="1:22" x14ac:dyDescent="0.25">
      <c r="A4" s="4">
        <f t="shared" si="0"/>
        <v>0</v>
      </c>
      <c r="B4" s="4">
        <f t="shared" si="1"/>
        <v>565</v>
      </c>
      <c r="C4" s="4">
        <f t="shared" si="9"/>
        <v>678</v>
      </c>
      <c r="D4" s="4">
        <f t="shared" si="2"/>
        <v>813.6</v>
      </c>
      <c r="E4" s="16">
        <f t="shared" si="3"/>
        <v>13000000</v>
      </c>
      <c r="F4" s="10">
        <f t="shared" si="4"/>
        <v>23009</v>
      </c>
      <c r="G4" s="10">
        <f t="shared" si="5"/>
        <v>19174</v>
      </c>
      <c r="H4" s="10">
        <f t="shared" si="6"/>
        <v>15978</v>
      </c>
      <c r="I4" s="4" t="e">
        <f>#REF!</f>
        <v>#REF!</v>
      </c>
      <c r="J4" s="4" t="str">
        <f t="shared" si="7"/>
        <v>abhishek</v>
      </c>
      <c r="O4">
        <v>0</v>
      </c>
      <c r="P4">
        <f t="shared" si="8"/>
        <v>0</v>
      </c>
      <c r="Q4">
        <v>565</v>
      </c>
      <c r="R4" s="2">
        <v>13000000</v>
      </c>
      <c r="S4" s="8" t="s">
        <v>26</v>
      </c>
      <c r="T4" s="8"/>
    </row>
    <row r="5" spans="1:22" x14ac:dyDescent="0.25">
      <c r="A5" s="4">
        <f t="shared" si="0"/>
        <v>0</v>
      </c>
      <c r="B5" s="4">
        <f t="shared" si="1"/>
        <v>580</v>
      </c>
      <c r="C5" s="4">
        <f t="shared" si="9"/>
        <v>696</v>
      </c>
      <c r="D5" s="4">
        <f t="shared" si="2"/>
        <v>835.19999999999993</v>
      </c>
      <c r="E5" s="16">
        <f t="shared" si="3"/>
        <v>13500000</v>
      </c>
      <c r="F5" s="10">
        <f t="shared" si="4"/>
        <v>23276</v>
      </c>
      <c r="G5" s="10">
        <f t="shared" si="5"/>
        <v>19397</v>
      </c>
      <c r="H5" s="10">
        <f t="shared" si="6"/>
        <v>16164</v>
      </c>
      <c r="I5" s="4" t="e">
        <f>#REF!</f>
        <v>#REF!</v>
      </c>
      <c r="J5" s="4" t="str">
        <f t="shared" si="7"/>
        <v>mahavir kunj</v>
      </c>
      <c r="O5">
        <v>0</v>
      </c>
      <c r="P5">
        <f t="shared" si="8"/>
        <v>0</v>
      </c>
      <c r="Q5">
        <v>580</v>
      </c>
      <c r="R5" s="2">
        <v>13500000</v>
      </c>
      <c r="S5" s="8" t="s">
        <v>27</v>
      </c>
      <c r="T5" s="8"/>
    </row>
    <row r="6" spans="1:22" x14ac:dyDescent="0.25">
      <c r="A6" s="4">
        <f t="shared" si="0"/>
        <v>0</v>
      </c>
      <c r="B6" s="4">
        <f t="shared" si="1"/>
        <v>600</v>
      </c>
      <c r="C6" s="4">
        <f t="shared" si="9"/>
        <v>720</v>
      </c>
      <c r="D6" s="4">
        <f t="shared" si="2"/>
        <v>864</v>
      </c>
      <c r="E6" s="16">
        <f t="shared" si="3"/>
        <v>14000000</v>
      </c>
      <c r="F6" s="10">
        <f t="shared" si="4"/>
        <v>23333</v>
      </c>
      <c r="G6" s="10">
        <f t="shared" si="5"/>
        <v>19444</v>
      </c>
      <c r="H6" s="10">
        <f t="shared" si="6"/>
        <v>16204</v>
      </c>
      <c r="I6" s="4" t="e">
        <f>#REF!</f>
        <v>#REF!</v>
      </c>
      <c r="J6" s="4" t="str">
        <f t="shared" si="7"/>
        <v>mahavir mansion</v>
      </c>
      <c r="O6">
        <v>0</v>
      </c>
      <c r="P6">
        <f t="shared" si="8"/>
        <v>0</v>
      </c>
      <c r="Q6">
        <v>600</v>
      </c>
      <c r="R6" s="2">
        <v>14000000</v>
      </c>
      <c r="S6" s="8" t="s">
        <v>28</v>
      </c>
      <c r="T6" s="8"/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R7" s="2"/>
      <c r="S7" s="8"/>
      <c r="T7" s="8"/>
    </row>
    <row r="8" spans="1:22" x14ac:dyDescent="0.25">
      <c r="A8" s="4">
        <f t="shared" si="0"/>
        <v>0</v>
      </c>
      <c r="B8" s="4">
        <f t="shared" si="1"/>
        <v>300</v>
      </c>
      <c r="C8" s="4">
        <f t="shared" si="9"/>
        <v>360</v>
      </c>
      <c r="D8" s="4">
        <f t="shared" si="2"/>
        <v>432</v>
      </c>
      <c r="E8" s="16">
        <f t="shared" si="3"/>
        <v>10000000</v>
      </c>
      <c r="F8" s="10">
        <f t="shared" si="4"/>
        <v>33333</v>
      </c>
      <c r="G8" s="10">
        <f t="shared" si="5"/>
        <v>27778</v>
      </c>
      <c r="H8" s="10">
        <f t="shared" si="6"/>
        <v>23148</v>
      </c>
      <c r="I8" s="4" t="e">
        <f>#REF!</f>
        <v>#REF!</v>
      </c>
      <c r="J8" s="4" t="str">
        <f t="shared" si="7"/>
        <v>geeta kiran</v>
      </c>
      <c r="O8">
        <v>0</v>
      </c>
      <c r="P8">
        <f t="shared" si="8"/>
        <v>0</v>
      </c>
      <c r="Q8">
        <v>300</v>
      </c>
      <c r="R8" s="2">
        <v>10000000</v>
      </c>
      <c r="S8" s="8" t="s">
        <v>29</v>
      </c>
      <c r="T8" s="8"/>
    </row>
    <row r="9" spans="1:22" x14ac:dyDescent="0.25">
      <c r="A9" s="4">
        <f t="shared" si="0"/>
        <v>0</v>
      </c>
      <c r="B9" s="4">
        <f t="shared" si="1"/>
        <v>572</v>
      </c>
      <c r="C9" s="4">
        <f t="shared" si="9"/>
        <v>686.4</v>
      </c>
      <c r="D9" s="4">
        <f t="shared" si="2"/>
        <v>823.68</v>
      </c>
      <c r="E9" s="16">
        <f t="shared" si="3"/>
        <v>15100000</v>
      </c>
      <c r="F9" s="15">
        <f t="shared" si="4"/>
        <v>26399</v>
      </c>
      <c r="G9" s="10">
        <f t="shared" si="5"/>
        <v>21999</v>
      </c>
      <c r="H9" s="10">
        <f t="shared" si="6"/>
        <v>18332</v>
      </c>
      <c r="I9" s="4" t="e">
        <f>#REF!</f>
        <v>#REF!</v>
      </c>
      <c r="J9" s="4" t="str">
        <f t="shared" si="7"/>
        <v>Deep sunil</v>
      </c>
      <c r="O9">
        <v>0</v>
      </c>
      <c r="P9">
        <f t="shared" si="8"/>
        <v>0</v>
      </c>
      <c r="Q9">
        <v>572</v>
      </c>
      <c r="R9" s="2">
        <v>15100000</v>
      </c>
      <c r="S9" s="8" t="s">
        <v>30</v>
      </c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20</v>
      </c>
    </row>
    <row r="19" spans="7:24" x14ac:dyDescent="0.25">
      <c r="G19" t="s">
        <v>16</v>
      </c>
      <c r="H19">
        <v>525</v>
      </c>
      <c r="I19">
        <f>48.85*10.764</f>
        <v>525.82140000000004</v>
      </c>
    </row>
    <row r="20" spans="7:24" x14ac:dyDescent="0.25">
      <c r="G20" t="s">
        <v>17</v>
      </c>
      <c r="H20">
        <v>631</v>
      </c>
      <c r="I20">
        <f>58.62*10.764</f>
        <v>630.98567999999989</v>
      </c>
      <c r="J20">
        <f>I20/I19</f>
        <v>1.1999999999999997</v>
      </c>
      <c r="O20" t="s">
        <v>18</v>
      </c>
      <c r="P20">
        <v>537</v>
      </c>
    </row>
    <row r="21" spans="7:24" x14ac:dyDescent="0.25">
      <c r="G21" s="13" t="s">
        <v>21</v>
      </c>
      <c r="H21">
        <v>27000</v>
      </c>
      <c r="I21" s="11"/>
      <c r="J21" s="11"/>
      <c r="O21" t="s">
        <v>19</v>
      </c>
      <c r="P21">
        <v>41</v>
      </c>
      <c r="R21" t="s">
        <v>20</v>
      </c>
    </row>
    <row r="22" spans="7:24" x14ac:dyDescent="0.25">
      <c r="G22" s="6" t="s">
        <v>22</v>
      </c>
      <c r="H22" s="6">
        <f>H21*H19</f>
        <v>14175000</v>
      </c>
      <c r="P22">
        <f>P21+P20</f>
        <v>578</v>
      </c>
      <c r="Q22">
        <f>P22-H19</f>
        <v>53</v>
      </c>
      <c r="R22" t="s">
        <v>16</v>
      </c>
      <c r="S22">
        <v>525</v>
      </c>
      <c r="T22">
        <f>48.85*10.764</f>
        <v>525.82140000000004</v>
      </c>
    </row>
    <row r="23" spans="7:24" x14ac:dyDescent="0.25">
      <c r="P23">
        <v>27000</v>
      </c>
      <c r="R23" t="s">
        <v>17</v>
      </c>
      <c r="S23">
        <v>631</v>
      </c>
      <c r="T23">
        <f>58.62*10.764</f>
        <v>630.98567999999989</v>
      </c>
      <c r="U23">
        <f>T23/T22</f>
        <v>1.1999999999999997</v>
      </c>
    </row>
    <row r="24" spans="7:24" x14ac:dyDescent="0.25">
      <c r="G24" t="s">
        <v>25</v>
      </c>
      <c r="P24" s="11">
        <f>P23*P22</f>
        <v>15606000</v>
      </c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24</v>
      </c>
      <c r="P25" s="11">
        <f>P24/525</f>
        <v>29725.714285714286</v>
      </c>
      <c r="Q25" s="14"/>
      <c r="R25" s="14"/>
      <c r="T25" s="14"/>
      <c r="U25" s="14"/>
      <c r="V25" s="11"/>
      <c r="W25" s="11"/>
      <c r="X25" s="11"/>
    </row>
    <row r="26" spans="7:24" x14ac:dyDescent="0.25">
      <c r="G26" s="17" t="s">
        <v>31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32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  <c r="U36">
        <v>15600000</v>
      </c>
      <c r="W36">
        <v>525</v>
      </c>
    </row>
    <row r="37" spans="16:24" x14ac:dyDescent="0.25">
      <c r="U37">
        <f>U36/525</f>
        <v>29714.285714285714</v>
      </c>
      <c r="W37">
        <v>29700</v>
      </c>
    </row>
    <row r="38" spans="16:24" x14ac:dyDescent="0.25">
      <c r="W38">
        <f>W37*W36</f>
        <v>15592500</v>
      </c>
    </row>
    <row r="41" spans="16:24" x14ac:dyDescent="0.25">
      <c r="U41">
        <v>560</v>
      </c>
    </row>
    <row r="42" spans="16:24" x14ac:dyDescent="0.25">
      <c r="U42">
        <v>672</v>
      </c>
      <c r="V42">
        <f>U42/U41</f>
        <v>1.2</v>
      </c>
    </row>
    <row r="43" spans="16:24" x14ac:dyDescent="0.25">
      <c r="U43">
        <v>801</v>
      </c>
      <c r="V43">
        <f>U43/U42</f>
        <v>1.1919642857142858</v>
      </c>
    </row>
    <row r="45" spans="16:24" x14ac:dyDescent="0.25">
      <c r="U45">
        <v>15619500</v>
      </c>
    </row>
    <row r="46" spans="16:24" x14ac:dyDescent="0.25">
      <c r="U46">
        <f>U45/U41</f>
        <v>27891.964285714286</v>
      </c>
      <c r="V46">
        <f>U46*525</f>
        <v>14643281.25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7413-EA2C-47FD-879A-14C71335AAA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20-20</vt:lpstr>
      <vt:lpstr>Sheet1</vt:lpstr>
      <vt:lpstr>Sheet2</vt:lpstr>
      <vt:lpstr>Sheet3</vt:lpstr>
      <vt:lpstr>Sheet4</vt:lpstr>
      <vt:lpstr>Sheet5</vt:lpstr>
      <vt:lpstr>Sheet8</vt:lpstr>
      <vt:lpstr>Sheet9</vt:lpstr>
      <vt:lpstr>Sheet10</vt:lpstr>
      <vt:lpstr>Sheet11</vt:lpstr>
      <vt:lpstr>Sheet12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2024-05-23T10:30:39Z</dcterms:modified>
</cp:coreProperties>
</file>