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4862C943-1011-453E-A1B9-AD1364F9DED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5" l="1"/>
  <c r="J12" i="5"/>
  <c r="I12" i="5"/>
  <c r="E42" i="5"/>
  <c r="E41" i="5"/>
  <c r="E40" i="5"/>
  <c r="E39" i="5"/>
  <c r="J18" i="5"/>
  <c r="I17" i="5"/>
  <c r="I18" i="5" s="1"/>
  <c r="I11" i="5"/>
  <c r="I10" i="5"/>
  <c r="I9" i="5"/>
  <c r="I32" i="5" l="1"/>
  <c r="G40" i="5"/>
  <c r="M40" i="5"/>
  <c r="G39" i="5"/>
  <c r="I36" i="5"/>
  <c r="J44" i="5"/>
  <c r="K44" i="5" s="1"/>
  <c r="G44" i="5"/>
  <c r="K43" i="5"/>
  <c r="J43" i="5"/>
  <c r="G43" i="5"/>
  <c r="L9" i="5"/>
  <c r="B19" i="5" l="1"/>
  <c r="I35" i="5"/>
  <c r="I34" i="5"/>
  <c r="J42" i="5"/>
  <c r="K42" i="5" s="1"/>
  <c r="G42" i="5"/>
  <c r="J41" i="5"/>
  <c r="G41" i="5"/>
  <c r="J40" i="5"/>
  <c r="L40" i="5" s="1"/>
  <c r="J39" i="5"/>
  <c r="H37" i="5"/>
  <c r="G37" i="5"/>
  <c r="H36" i="5"/>
  <c r="G36" i="5"/>
  <c r="H35" i="5"/>
  <c r="G35" i="5"/>
  <c r="H34" i="5"/>
  <c r="G34" i="5"/>
  <c r="G33" i="5"/>
  <c r="H33" i="5" s="1"/>
  <c r="H32" i="5"/>
  <c r="G32" i="5"/>
  <c r="K6" i="5"/>
  <c r="L6" i="5" s="1"/>
  <c r="B12" i="5"/>
  <c r="B13" i="5" s="1"/>
  <c r="B14" i="5" s="1"/>
  <c r="B7" i="5"/>
  <c r="L39" i="5" l="1"/>
  <c r="K39" i="5"/>
  <c r="B8" i="5"/>
  <c r="B15" i="5"/>
  <c r="B20" i="5" s="1"/>
  <c r="K41" i="5"/>
  <c r="L41" i="5"/>
  <c r="K40" i="5"/>
  <c r="B23" i="5" l="1"/>
  <c r="B21" i="5"/>
  <c r="B22" i="5"/>
</calcChain>
</file>

<file path=xl/sharedStrings.xml><?xml version="1.0" encoding="utf-8"?>
<sst xmlns="http://schemas.openxmlformats.org/spreadsheetml/2006/main" count="30" uniqueCount="29">
  <si>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</si>
  <si>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</si>
  <si>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</si>
  <si>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</si>
  <si>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</si>
  <si>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</si>
  <si>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</si>
  <si>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</si>
  <si>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</si>
  <si>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</si>
  <si>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</si>
  <si>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</si>
  <si>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</si>
  <si>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</si>
  <si>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</si>
  <si>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</si>
  <si>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</si>
  <si>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</si>
  <si>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</si>
  <si>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</si>
  <si>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</si>
  <si>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</si>
  <si>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</si>
  <si>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</si>
  <si>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</si>
  <si>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Measurement Carpet</t>
  </si>
  <si>
    <t>Terrace</t>
  </si>
  <si>
    <t>Balcony</t>
  </si>
  <si>
    <t>Terrace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</si>
</sst>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0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1" fillId="0" borderId="1" xfId="0" applyFont="1" applyBorder="1"/>
    <xf numFmtId="0" fontId="0" fillId="0" borderId="2" xfId="0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458370</xdr:colOff>
      <xdr:row>44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D33BAC-31E3-4BCE-82D0-46E35BBB2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83170" cy="8421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39211</xdr:colOff>
      <xdr:row>37</xdr:row>
      <xdr:rowOff>67668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A3E96C-5E7D-48B8-9072-39E247876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64011" cy="71161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553633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20623F-D238-4AD4-946C-4B4056590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78433" cy="8430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116273</xdr:colOff>
      <xdr:row>36</xdr:row>
      <xdr:rowOff>86694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1EEACA-4552-4CF6-B646-24A5B2257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37073" cy="69446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334953</xdr:colOff>
      <xdr:row>38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723DEE-3DF2-452F-8B95-BAE6E76E2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07753" cy="7363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M44"/>
  <sheetViews>
    <sheetView tabSelected="1" topLeftCell="A4" workbookViewId="0">
      <selection activeCell="F23" sqref="F23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10" max="10" width="12.140625" bestFit="1" customWidth="1"/>
    <col min="12" max="12" width="10" bestFit="1" customWidth="1"/>
  </cols>
  <sheetData>
    <row r="3" spans="1:12" x14ac:dyDescent="0.25">
      <c r="A3" s="2"/>
      <c r="B3" s="2"/>
      <c r="C3" s="2"/>
      <c r="D3" s="13"/>
    </row>
    <row r="4" spans="1:12" ht="16.5" x14ac:dyDescent="0.3">
      <c r="A4" s="11"/>
      <c r="B4" s="12"/>
      <c r="C4" s="14"/>
      <c r="D4" s="14"/>
    </row>
    <row r="5" spans="1:12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2" ht="16.5" x14ac:dyDescent="0.3">
      <c r="A6" s="3" t="s">
        <v>5</v>
      </c>
      <c r="B6" s="3">
        <v>2019</v>
      </c>
      <c r="C6" s="3"/>
      <c r="D6" s="2"/>
      <c r="I6" s="2">
        <v>2019</v>
      </c>
      <c r="J6" s="2">
        <v>2024</v>
      </c>
      <c r="K6" s="2">
        <f>J6-I6</f>
        <v>5</v>
      </c>
      <c r="L6" s="2">
        <f>K6-60</f>
        <v>-55</v>
      </c>
    </row>
    <row r="7" spans="1:12" ht="16.5" x14ac:dyDescent="0.3">
      <c r="A7" s="3" t="s">
        <v>6</v>
      </c>
      <c r="B7" s="3">
        <f>B5-B6</f>
        <v>5</v>
      </c>
      <c r="C7" s="3"/>
      <c r="D7" s="2"/>
      <c r="I7" s="2"/>
      <c r="J7" s="2"/>
      <c r="K7" s="2"/>
    </row>
    <row r="8" spans="1:12" ht="16.5" x14ac:dyDescent="0.3">
      <c r="A8" s="3"/>
      <c r="B8" s="3">
        <f>B7-60</f>
        <v>-55</v>
      </c>
      <c r="C8" s="3"/>
      <c r="D8" s="2"/>
      <c r="H8" s="9"/>
      <c r="I8" s="10" t="s">
        <v>24</v>
      </c>
      <c r="J8" s="10" t="s">
        <v>23</v>
      </c>
      <c r="K8" s="10"/>
      <c r="L8">
        <v>30250</v>
      </c>
    </row>
    <row r="9" spans="1:12" ht="16.5" x14ac:dyDescent="0.3">
      <c r="A9" s="3" t="s">
        <v>7</v>
      </c>
      <c r="B9" s="5">
        <f>506*2500</f>
        <v>1265000</v>
      </c>
      <c r="C9" s="5"/>
      <c r="D9" s="4"/>
      <c r="H9" s="9" t="s">
        <v>24</v>
      </c>
      <c r="I9" s="10">
        <f>33.27*10.764</f>
        <v>358.11828000000003</v>
      </c>
      <c r="J9" s="10"/>
      <c r="K9" s="10"/>
      <c r="L9">
        <f>L8/10.764</f>
        <v>2810.2935711631367</v>
      </c>
    </row>
    <row r="10" spans="1:12" ht="16.5" x14ac:dyDescent="0.3">
      <c r="A10" s="3" t="s">
        <v>8</v>
      </c>
      <c r="B10" s="3"/>
      <c r="C10" s="3"/>
      <c r="D10" s="2"/>
      <c r="H10" s="9" t="s">
        <v>27</v>
      </c>
      <c r="I10" s="10">
        <f>6.05*10.764</f>
        <v>65.122199999999992</v>
      </c>
      <c r="J10" s="10"/>
      <c r="K10" s="10"/>
    </row>
    <row r="11" spans="1:12" ht="16.5" x14ac:dyDescent="0.3">
      <c r="A11" s="3"/>
      <c r="B11" s="3"/>
      <c r="C11" s="3"/>
      <c r="D11" s="2"/>
      <c r="H11" s="9" t="s">
        <v>28</v>
      </c>
      <c r="I11" s="10">
        <f>3.42*10.764</f>
        <v>36.81288</v>
      </c>
      <c r="J11" s="10"/>
      <c r="K11" s="10"/>
    </row>
    <row r="12" spans="1:12" ht="16.5" x14ac:dyDescent="0.3">
      <c r="A12" s="3" t="s">
        <v>9</v>
      </c>
      <c r="B12" s="3">
        <f>100-10</f>
        <v>90</v>
      </c>
      <c r="C12" s="3"/>
      <c r="D12" s="2"/>
      <c r="I12">
        <f>SUM(I9:I11)</f>
        <v>460.05336000000005</v>
      </c>
      <c r="J12" s="2">
        <f>I12*1.1</f>
        <v>506.05869600000011</v>
      </c>
      <c r="K12" s="2"/>
    </row>
    <row r="13" spans="1:12" ht="16.5" x14ac:dyDescent="0.3">
      <c r="A13" s="3" t="s">
        <v>10</v>
      </c>
      <c r="B13" s="3">
        <f>B12*0/60</f>
        <v>0</v>
      </c>
      <c r="C13" s="3"/>
      <c r="D13" s="2"/>
    </row>
    <row r="14" spans="1:12" ht="16.5" x14ac:dyDescent="0.3">
      <c r="A14" s="3"/>
      <c r="B14" s="6">
        <f>B13%</f>
        <v>0</v>
      </c>
      <c r="C14" s="6"/>
      <c r="D14" s="15"/>
    </row>
    <row r="15" spans="1:12" ht="16.5" x14ac:dyDescent="0.3">
      <c r="A15" s="3" t="s">
        <v>11</v>
      </c>
      <c r="B15" s="5">
        <f>ROUND((B9*B14),0)</f>
        <v>0</v>
      </c>
      <c r="C15" s="5"/>
      <c r="D15" s="5"/>
    </row>
    <row r="16" spans="1:12" ht="16.5" x14ac:dyDescent="0.3">
      <c r="A16" s="3"/>
      <c r="B16" s="5"/>
      <c r="C16" s="5"/>
      <c r="D16" s="5"/>
      <c r="I16" t="s">
        <v>25</v>
      </c>
      <c r="J16" t="s">
        <v>26</v>
      </c>
    </row>
    <row r="17" spans="1:10" ht="16.5" x14ac:dyDescent="0.3">
      <c r="A17" s="3" t="s">
        <v>2</v>
      </c>
      <c r="B17" s="5">
        <v>460</v>
      </c>
      <c r="C17" s="5"/>
      <c r="D17" s="4"/>
      <c r="I17">
        <f>12.96+7.5+0.98+2.19+9.97+2.32+1.38</f>
        <v>37.300000000000004</v>
      </c>
      <c r="J17">
        <v>3.55</v>
      </c>
    </row>
    <row r="18" spans="1:10" ht="16.5" x14ac:dyDescent="0.3">
      <c r="A18" s="3" t="s">
        <v>22</v>
      </c>
      <c r="B18" s="3">
        <v>11200</v>
      </c>
      <c r="C18" s="3"/>
      <c r="D18" s="2"/>
      <c r="I18">
        <f>I17*10.764</f>
        <v>401.49720000000002</v>
      </c>
      <c r="J18">
        <f>J17*10.764</f>
        <v>38.212199999999996</v>
      </c>
    </row>
    <row r="19" spans="1:10" ht="16.5" x14ac:dyDescent="0.3">
      <c r="A19" s="3" t="s">
        <v>12</v>
      </c>
      <c r="B19" s="5">
        <f>B18*B17</f>
        <v>5152000</v>
      </c>
      <c r="C19" s="5"/>
      <c r="D19" s="4"/>
    </row>
    <row r="20" spans="1:10" ht="16.5" x14ac:dyDescent="0.3">
      <c r="A20" s="7" t="s">
        <v>13</v>
      </c>
      <c r="B20" s="8">
        <f>B19-B15</f>
        <v>5152000</v>
      </c>
      <c r="C20" s="16"/>
      <c r="D20" s="16"/>
    </row>
    <row r="21" spans="1:10" ht="16.5" x14ac:dyDescent="0.3">
      <c r="A21" s="7" t="s">
        <v>14</v>
      </c>
      <c r="B21" s="8">
        <f>B20*0.9</f>
        <v>4636800</v>
      </c>
      <c r="C21" s="16"/>
      <c r="D21" s="16"/>
    </row>
    <row r="22" spans="1:10" ht="16.5" x14ac:dyDescent="0.3">
      <c r="A22" s="7" t="s">
        <v>15</v>
      </c>
      <c r="B22" s="8">
        <f>B20*0.8</f>
        <v>4121600</v>
      </c>
      <c r="C22" s="16"/>
      <c r="D22" s="16"/>
    </row>
    <row r="23" spans="1:10" ht="16.5" x14ac:dyDescent="0.3">
      <c r="A23" s="7" t="s">
        <v>16</v>
      </c>
      <c r="B23" s="8">
        <f>B20*0.025/12</f>
        <v>10733.333333333334</v>
      </c>
      <c r="C23" s="16"/>
      <c r="D23" s="16"/>
    </row>
    <row r="25" spans="1:10" x14ac:dyDescent="0.25">
      <c r="B25" s="1"/>
      <c r="J25" s="17"/>
    </row>
    <row r="26" spans="1:10" x14ac:dyDescent="0.25">
      <c r="B26" s="1"/>
    </row>
    <row r="30" spans="1:10" x14ac:dyDescent="0.25">
      <c r="E30" t="s">
        <v>17</v>
      </c>
    </row>
    <row r="31" spans="1:10" x14ac:dyDescent="0.25">
      <c r="D31" s="2" t="s">
        <v>3</v>
      </c>
      <c r="E31" s="2" t="s">
        <v>18</v>
      </c>
      <c r="F31" s="2" t="s">
        <v>0</v>
      </c>
      <c r="G31" s="2" t="s">
        <v>19</v>
      </c>
      <c r="H31" s="2" t="s">
        <v>20</v>
      </c>
      <c r="I31" s="2"/>
    </row>
    <row r="32" spans="1:10" x14ac:dyDescent="0.25">
      <c r="D32" s="2"/>
      <c r="E32" s="18">
        <v>473</v>
      </c>
      <c r="F32" s="2">
        <v>5100000</v>
      </c>
      <c r="G32" s="2">
        <f t="shared" ref="G32:G37" si="0">F32/E32</f>
        <v>10782.241014799154</v>
      </c>
      <c r="H32" s="2" t="e">
        <f t="shared" ref="H32:H37" si="1">F32/D32</f>
        <v>#DIV/0!</v>
      </c>
      <c r="I32" s="2">
        <f>D32/E32</f>
        <v>0</v>
      </c>
    </row>
    <row r="33" spans="4:13" x14ac:dyDescent="0.25">
      <c r="D33" s="2"/>
      <c r="E33" s="18">
        <v>460</v>
      </c>
      <c r="F33" s="2">
        <v>5200000</v>
      </c>
      <c r="G33" s="2">
        <f t="shared" si="0"/>
        <v>11304.347826086956</v>
      </c>
      <c r="H33" s="2">
        <f>G33/1.2</f>
        <v>9420.289855072464</v>
      </c>
      <c r="I33" s="2"/>
    </row>
    <row r="34" spans="4:13" x14ac:dyDescent="0.25">
      <c r="D34" s="2"/>
      <c r="E34" s="18">
        <v>460</v>
      </c>
      <c r="F34" s="4">
        <v>4888000</v>
      </c>
      <c r="G34" s="2">
        <f t="shared" si="0"/>
        <v>10626.08695652174</v>
      </c>
      <c r="H34" s="2" t="e">
        <f t="shared" si="1"/>
        <v>#DIV/0!</v>
      </c>
      <c r="I34" s="2">
        <f>D34/E34</f>
        <v>0</v>
      </c>
    </row>
    <row r="35" spans="4:13" x14ac:dyDescent="0.25">
      <c r="D35" s="2"/>
      <c r="E35" s="18">
        <v>490</v>
      </c>
      <c r="F35" s="4">
        <v>5700000</v>
      </c>
      <c r="G35" s="2">
        <f t="shared" si="0"/>
        <v>11632.65306122449</v>
      </c>
      <c r="H35" s="2" t="e">
        <f t="shared" si="1"/>
        <v>#DIV/0!</v>
      </c>
      <c r="I35" s="2">
        <f>D35/E35</f>
        <v>0</v>
      </c>
    </row>
    <row r="36" spans="4:13" x14ac:dyDescent="0.25">
      <c r="D36" s="2"/>
      <c r="E36" s="2"/>
      <c r="F36" s="4"/>
      <c r="G36" s="2" t="e">
        <f t="shared" si="0"/>
        <v>#DIV/0!</v>
      </c>
      <c r="H36" s="2" t="e">
        <f t="shared" si="1"/>
        <v>#DIV/0!</v>
      </c>
      <c r="I36" s="2" t="e">
        <f>D36/E36</f>
        <v>#DIV/0!</v>
      </c>
    </row>
    <row r="37" spans="4:13" x14ac:dyDescent="0.25">
      <c r="D37" s="2"/>
      <c r="E37" s="2"/>
      <c r="F37" s="2"/>
      <c r="G37" s="2" t="e">
        <f t="shared" si="0"/>
        <v>#DIV/0!</v>
      </c>
      <c r="H37" s="2" t="e">
        <f t="shared" si="1"/>
        <v>#DIV/0!</v>
      </c>
      <c r="I37" s="2"/>
    </row>
    <row r="38" spans="4:13" x14ac:dyDescent="0.25">
      <c r="E38" t="s">
        <v>21</v>
      </c>
    </row>
    <row r="39" spans="4:13" x14ac:dyDescent="0.25">
      <c r="E39">
        <f>56.22*10.764+12.62*10.764</f>
        <v>740.99375999999995</v>
      </c>
      <c r="F39">
        <v>7250000</v>
      </c>
      <c r="G39" s="2">
        <f>F39/E39</f>
        <v>9784.1579664584497</v>
      </c>
      <c r="H39">
        <v>507500</v>
      </c>
      <c r="I39">
        <v>30000</v>
      </c>
      <c r="J39" s="2">
        <f t="shared" ref="J39:J44" si="2">I39+H39+F39</f>
        <v>7787500</v>
      </c>
      <c r="K39" s="2">
        <f>J39/E39</f>
        <v>10509.53519500623</v>
      </c>
      <c r="L39" s="4">
        <f>J39/719</f>
        <v>10831.015299026425</v>
      </c>
      <c r="M39" s="2"/>
    </row>
    <row r="40" spans="4:13" x14ac:dyDescent="0.25">
      <c r="E40">
        <f>36.8*10.764</f>
        <v>396.11519999999996</v>
      </c>
      <c r="F40">
        <v>4300000</v>
      </c>
      <c r="G40" s="2">
        <f>F40/E40</f>
        <v>10855.42791591941</v>
      </c>
      <c r="H40">
        <v>301000</v>
      </c>
      <c r="I40">
        <v>30000</v>
      </c>
      <c r="J40" s="2">
        <f t="shared" si="2"/>
        <v>4631000</v>
      </c>
      <c r="K40" s="2">
        <f t="shared" ref="K40:K44" si="3">J40/E40</f>
        <v>11691.043413633206</v>
      </c>
      <c r="L40" s="4" t="e">
        <f>J40/D40</f>
        <v>#DIV/0!</v>
      </c>
      <c r="M40" s="2" t="e">
        <f>F40/D40</f>
        <v>#DIV/0!</v>
      </c>
    </row>
    <row r="41" spans="4:13" x14ac:dyDescent="0.25">
      <c r="D41" s="2"/>
      <c r="E41" s="2">
        <f>50.82*10.764</f>
        <v>547.02647999999999</v>
      </c>
      <c r="F41" s="2">
        <v>6850000</v>
      </c>
      <c r="G41" s="2">
        <f t="shared" ref="G41:G44" si="4">F41/E41</f>
        <v>12522.245723826753</v>
      </c>
      <c r="H41" s="2">
        <v>196600</v>
      </c>
      <c r="I41" s="2">
        <v>30000</v>
      </c>
      <c r="J41" s="2">
        <f t="shared" si="2"/>
        <v>7076600</v>
      </c>
      <c r="K41" s="2">
        <f t="shared" si="3"/>
        <v>12936.485268501079</v>
      </c>
      <c r="L41" s="2" t="e">
        <f>J41/D41</f>
        <v>#DIV/0!</v>
      </c>
      <c r="M41" s="2"/>
    </row>
    <row r="42" spans="4:13" x14ac:dyDescent="0.25">
      <c r="D42" s="2"/>
      <c r="E42" s="2">
        <f>45*10.764</f>
        <v>484.38</v>
      </c>
      <c r="F42" s="2">
        <v>5500000</v>
      </c>
      <c r="G42" s="2">
        <f t="shared" si="4"/>
        <v>11354.721499649037</v>
      </c>
      <c r="H42" s="2">
        <v>726000</v>
      </c>
      <c r="I42" s="2">
        <v>30000</v>
      </c>
      <c r="J42" s="2">
        <f t="shared" si="2"/>
        <v>6256000</v>
      </c>
      <c r="K42" s="2">
        <f t="shared" si="3"/>
        <v>12915.479582146249</v>
      </c>
      <c r="L42" s="2"/>
      <c r="M42" s="2"/>
    </row>
    <row r="43" spans="4:13" x14ac:dyDescent="0.25">
      <c r="G43" s="2" t="e">
        <f t="shared" si="4"/>
        <v>#DIV/0!</v>
      </c>
      <c r="H43">
        <v>1200000</v>
      </c>
      <c r="I43" s="2">
        <v>30000</v>
      </c>
      <c r="J43" s="2">
        <f t="shared" si="2"/>
        <v>1230000</v>
      </c>
      <c r="K43" s="2" t="e">
        <f t="shared" si="3"/>
        <v>#DIV/0!</v>
      </c>
    </row>
    <row r="44" spans="4:13" x14ac:dyDescent="0.25">
      <c r="G44" s="19" t="e">
        <f t="shared" si="4"/>
        <v>#DIV/0!</v>
      </c>
      <c r="H44">
        <v>900000</v>
      </c>
      <c r="I44" s="2">
        <v>30000</v>
      </c>
      <c r="J44" s="2">
        <f t="shared" si="2"/>
        <v>930000</v>
      </c>
      <c r="K44" s="2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2024-05-15T05:39:27Z</dcterms:modified>
</cp:coreProperties>
</file>