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Priti Tripathi\"/>
    </mc:Choice>
  </mc:AlternateContent>
  <xr:revisionPtr revIDLastSave="0" documentId="13_ncr:1_{B4242B4D-B9C4-4D5E-B0EA-03E489036A1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5" i="4" l="1"/>
  <c r="U5" i="4"/>
  <c r="Q7" i="4" l="1"/>
  <c r="P6" i="4"/>
  <c r="Q6" i="4" s="1"/>
  <c r="F21" i="4"/>
  <c r="F20" i="4"/>
  <c r="H22" i="4"/>
  <c r="I22" i="4" s="1"/>
  <c r="I20" i="4"/>
  <c r="Q5" i="4"/>
  <c r="P4" i="4"/>
  <c r="P3" i="4"/>
  <c r="P2" i="4"/>
  <c r="Q12" i="4" l="1"/>
  <c r="P12" i="4"/>
  <c r="P11" i="4"/>
  <c r="Q11" i="4" s="1"/>
  <c r="Q10" i="4"/>
  <c r="P10" i="4"/>
  <c r="P9" i="4"/>
  <c r="Q9" i="4" s="1"/>
  <c r="Q8" i="4"/>
  <c r="P8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<sst xmlns="http://schemas.openxmlformats.org/spreadsheetml/2006/main" count="29" uniqueCount="26">
  <si>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</si>
  <si>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</si>
  <si>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</si>
  <si>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</si>
  <si>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</si>
  <si>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</si>
  <si>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</si>
  <si>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</si>
  <si>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</si>
  <si>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</si>
  <si>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</si>
  <si>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</si>
  <si>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</si>
  <si>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</si>
  <si>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</si>
  <si>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</si>
  <si>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 xml:space="preserve">Flat No. 303, 3rd Floor, Wing - c, Sai Simran CHSL, Opp Metal Box Company, Village - Deonar, </t>
  </si>
  <si>
    <t>bua</t>
  </si>
  <si>
    <t>draft agreement - 1.55 cr</t>
  </si>
  <si>
    <t>loan - 1.25 cr</t>
  </si>
  <si>
    <t>oc - 2010</t>
  </si>
  <si>
    <t>02.05.24</t>
  </si>
  <si>
    <t>04.12.23</t>
  </si>
  <si>
    <t>17.01.23</t>
  </si>
  <si>
    <t>mca</t>
  </si>
  <si>
    <t>24000 to 26000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</si>
</sst>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10803</xdr:colOff>
      <xdr:row>47</xdr:row>
      <xdr:rowOff>172660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0FB2D4-DD8B-469F-9341-FC0F5B411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54803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182277</xdr:colOff>
      <xdr:row>51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29ECEB-1AB1-4179-BB01-4F64A1861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26277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229908</xdr:colOff>
      <xdr:row>46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90971F-7C1B-494D-94EB-112E1BE3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73908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884AEA-CD9A-45C2-8E68-C803737BE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6488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530E34-A9E5-4053-83A2-97FFCBCCA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</xdr:colOff>
      <xdr:row>0</xdr:row>
      <xdr:rowOff>66675</xdr:rowOff>
    </xdr:from>
    <xdr:to>
      <xdr:col>35</xdr:col>
      <xdr:colOff>457200</xdr:colOff>
      <xdr:row>53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12F7F6-5168-4280-B168-4E480D5DB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0" y="66675"/>
          <a:ext cx="18078450" cy="10039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U5" sqref="U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2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710</v>
      </c>
      <c r="C2" s="4">
        <f>B2*1.2</f>
        <v>852</v>
      </c>
      <c r="D2" s="4">
        <f t="shared" ref="D2:D13" si="2">C2*1.2</f>
        <v>1022.4</v>
      </c>
      <c r="E2" s="5">
        <f t="shared" ref="E2:E13" si="3">R2</f>
        <v>19000000</v>
      </c>
      <c r="F2" s="15">
        <f t="shared" ref="F2:F13" si="4">ROUND((E2/B2),0)</f>
        <v>26761</v>
      </c>
      <c r="G2" s="10">
        <f t="shared" ref="G2:G13" si="5">ROUND((E2/C2),0)</f>
        <v>22300</v>
      </c>
      <c r="H2" s="10">
        <f t="shared" ref="H2:H13" si="6">ROUND((E2/D2),0)</f>
        <v>18584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4" si="8">O2/1.2</f>
        <v>0</v>
      </c>
      <c r="Q2">
        <v>710</v>
      </c>
      <c r="R2" s="2">
        <v>19000000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730</v>
      </c>
      <c r="C3" s="4">
        <f t="shared" ref="C3:C15" si="9">B3*1.2</f>
        <v>876</v>
      </c>
      <c r="D3" s="4">
        <f t="shared" si="2"/>
        <v>1051.2</v>
      </c>
      <c r="E3" s="5">
        <f t="shared" si="3"/>
        <v>20000000</v>
      </c>
      <c r="F3" s="15">
        <f t="shared" si="4"/>
        <v>27397</v>
      </c>
      <c r="G3" s="10">
        <f t="shared" si="5"/>
        <v>22831</v>
      </c>
      <c r="H3" s="10">
        <f t="shared" si="6"/>
        <v>19026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730</v>
      </c>
      <c r="R3" s="2">
        <v>20000000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706</v>
      </c>
      <c r="C4" s="4">
        <f t="shared" si="9"/>
        <v>847.19999999999993</v>
      </c>
      <c r="D4" s="4">
        <f t="shared" si="2"/>
        <v>1016.6399999999999</v>
      </c>
      <c r="E4" s="5">
        <f t="shared" si="3"/>
        <v>19000000</v>
      </c>
      <c r="F4" s="10">
        <f t="shared" si="4"/>
        <v>26912</v>
      </c>
      <c r="G4" s="10">
        <f t="shared" si="5"/>
        <v>22427</v>
      </c>
      <c r="H4" s="10">
        <f t="shared" si="6"/>
        <v>18689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706</v>
      </c>
      <c r="R4" s="2">
        <v>19000000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639.16666666666674</v>
      </c>
      <c r="C5" s="4">
        <f t="shared" si="9"/>
        <v>767.00000000000011</v>
      </c>
      <c r="D5" s="4">
        <f t="shared" si="2"/>
        <v>920.40000000000009</v>
      </c>
      <c r="E5" s="5">
        <f t="shared" si="3"/>
        <v>15500000</v>
      </c>
      <c r="F5" s="15">
        <f t="shared" si="4"/>
        <v>24250</v>
      </c>
      <c r="G5" s="10">
        <f t="shared" si="5"/>
        <v>20209</v>
      </c>
      <c r="H5" s="10">
        <f t="shared" si="6"/>
        <v>16841</v>
      </c>
      <c r="I5" s="4" t="e">
        <f>#REF!</f>
        <v>#REF!</v>
      </c>
      <c r="J5" s="4" t="str">
        <f t="shared" si="7"/>
        <v>02.05.24</v>
      </c>
      <c r="O5">
        <v>0</v>
      </c>
      <c r="P5">
        <v>767</v>
      </c>
      <c r="Q5">
        <f t="shared" ref="Q5:Q6" si="10">P5/1.2</f>
        <v>639.16666666666674</v>
      </c>
      <c r="R5" s="2">
        <v>15500000</v>
      </c>
      <c r="S5" s="8" t="s">
        <v>21</v>
      </c>
      <c r="T5" s="8"/>
      <c r="U5" s="2">
        <f>R5+930000+30000</f>
        <v>16460000</v>
      </c>
      <c r="V5">
        <f>U5/Q5</f>
        <v>25752.281616688393</v>
      </c>
    </row>
    <row r="6" spans="1:22" x14ac:dyDescent="0.25">
      <c r="A6" s="4">
        <f t="shared" si="0"/>
        <v>0</v>
      </c>
      <c r="B6" s="4">
        <f t="shared" si="1"/>
        <v>616.14930000000004</v>
      </c>
      <c r="C6" s="4">
        <f t="shared" si="9"/>
        <v>739.37916000000007</v>
      </c>
      <c r="D6" s="4">
        <f t="shared" si="2"/>
        <v>887.25499200000002</v>
      </c>
      <c r="E6" s="5">
        <f t="shared" si="3"/>
        <v>17000000</v>
      </c>
      <c r="F6" s="10">
        <f t="shared" si="4"/>
        <v>27591</v>
      </c>
      <c r="G6" s="10">
        <f t="shared" si="5"/>
        <v>22992</v>
      </c>
      <c r="H6" s="10">
        <f t="shared" si="6"/>
        <v>19160</v>
      </c>
      <c r="I6" s="4" t="e">
        <f>#REF!</f>
        <v>#REF!</v>
      </c>
      <c r="J6" s="4" t="str">
        <f t="shared" si="7"/>
        <v>04.12.23</v>
      </c>
      <c r="O6">
        <v>0</v>
      </c>
      <c r="P6">
        <f>68.69*10.764</f>
        <v>739.37915999999996</v>
      </c>
      <c r="Q6">
        <f t="shared" si="10"/>
        <v>616.14930000000004</v>
      </c>
      <c r="R6" s="2">
        <v>17000000</v>
      </c>
      <c r="S6" s="8" t="s">
        <v>22</v>
      </c>
      <c r="T6" s="8"/>
    </row>
    <row r="7" spans="1:22" x14ac:dyDescent="0.25">
      <c r="A7" s="4">
        <f t="shared" si="0"/>
        <v>0</v>
      </c>
      <c r="B7" s="4">
        <f t="shared" si="1"/>
        <v>615</v>
      </c>
      <c r="C7" s="4">
        <f t="shared" si="9"/>
        <v>738</v>
      </c>
      <c r="D7" s="4">
        <f t="shared" si="2"/>
        <v>885.6</v>
      </c>
      <c r="E7" s="5">
        <f t="shared" si="3"/>
        <v>17600000</v>
      </c>
      <c r="F7" s="10">
        <f t="shared" si="4"/>
        <v>28618</v>
      </c>
      <c r="G7" s="10">
        <f t="shared" si="5"/>
        <v>23848</v>
      </c>
      <c r="H7" s="10">
        <f t="shared" si="6"/>
        <v>19874</v>
      </c>
      <c r="I7" s="4" t="e">
        <f>#REF!</f>
        <v>#REF!</v>
      </c>
      <c r="J7" s="4" t="str">
        <f t="shared" si="7"/>
        <v>17.01.23</v>
      </c>
      <c r="O7">
        <v>0</v>
      </c>
      <c r="P7">
        <v>738</v>
      </c>
      <c r="Q7">
        <f t="shared" ref="Q7:Q12" si="11">P7/1.2</f>
        <v>615</v>
      </c>
      <c r="R7" s="2">
        <v>17600000</v>
      </c>
      <c r="S7" s="8" t="s">
        <v>23</v>
      </c>
      <c r="T7" s="8"/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ref="P8:P12" si="12">O8/1.2</f>
        <v>0</v>
      </c>
      <c r="Q8">
        <f t="shared" si="11"/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2"/>
        <v>0</v>
      </c>
      <c r="Q9">
        <f t="shared" si="11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2"/>
        <v>0</v>
      </c>
      <c r="Q10">
        <f t="shared" si="11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11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1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8" spans="6:24" x14ac:dyDescent="0.25">
      <c r="G18" t="s">
        <v>16</v>
      </c>
    </row>
    <row r="19" spans="6:24" x14ac:dyDescent="0.25">
      <c r="G19" t="s">
        <v>13</v>
      </c>
      <c r="H19">
        <v>639</v>
      </c>
    </row>
    <row r="20" spans="6:24" x14ac:dyDescent="0.25">
      <c r="F20" s="7">
        <f>H20*22800</f>
        <v>17487600</v>
      </c>
      <c r="G20" t="s">
        <v>17</v>
      </c>
      <c r="H20">
        <v>767</v>
      </c>
      <c r="I20">
        <f>H20/H19</f>
        <v>1.2003129890453834</v>
      </c>
    </row>
    <row r="21" spans="6:24" x14ac:dyDescent="0.25">
      <c r="F21" s="7">
        <f>F20/H19</f>
        <v>27367.136150234743</v>
      </c>
      <c r="G21" t="s">
        <v>14</v>
      </c>
      <c r="H21">
        <v>26000</v>
      </c>
      <c r="N21" t="s">
        <v>24</v>
      </c>
      <c r="O21">
        <v>676</v>
      </c>
    </row>
    <row r="22" spans="6:24" x14ac:dyDescent="0.25">
      <c r="G22" s="6" t="s">
        <v>15</v>
      </c>
      <c r="H22" s="6">
        <f>H21*H19</f>
        <v>16614000</v>
      </c>
      <c r="I22">
        <f>H22*75%</f>
        <v>12460500</v>
      </c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J25" s="11"/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G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G27" t="s">
        <v>19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G28" t="s">
        <v>20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G29" t="s">
        <v>25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N35" sqref="N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2024-05-06T06:44:20Z</dcterms:modified>
</cp:coreProperties>
</file>