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Central Bank Of India\Dadar (West)\Renuka Jain\"/>
    </mc:Choice>
  </mc:AlternateContent>
  <xr:revisionPtr revIDLastSave="0" documentId="13_ncr:1_{A01C80FE-D907-42E2-865E-F02648429BD7}" xr6:coauthVersionLast="36" xr6:coauthVersionMax="47" xr10:uidLastSave="{00000000-0000-0000-0000-000000000000}"/>
  <bookViews>
    <workbookView xWindow="0" yWindow="0" windowWidth="28800" windowHeight="12105" tabRatio="932" xr2:uid="{00000000-000D-0000-FFFF-FFFF00000000}"/>
  </bookViews>
  <sheets>
    <sheet name="22-23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6" r:id="rId12"/>
    <sheet name="Sheet12" sheetId="27" r:id="rId13"/>
    <sheet name="Sheet13" sheetId="28" r:id="rId14"/>
    <sheet name="Sheet14" sheetId="29" r:id="rId15"/>
    <sheet name="Sheet15" sheetId="30" r:id="rId16"/>
  </sheets>
  <calcPr calcId="191029"/>
</workbook>
</file>

<file path=xl/calcChain.xml><?xml version="1.0" encoding="utf-8"?>
<calcChain xmlns="http://schemas.openxmlformats.org/spreadsheetml/2006/main">
  <c r="O27" i="4" l="1"/>
  <c r="P2" i="4" l="1"/>
  <c r="G28" i="4" l="1"/>
  <c r="I29" i="4" l="1"/>
  <c r="G31" i="4"/>
  <c r="G33" i="4" s="1"/>
  <c r="G29" i="4"/>
  <c r="H29" i="4" s="1"/>
  <c r="B2" i="4"/>
  <c r="C2" i="4" s="1"/>
  <c r="P3" i="4"/>
  <c r="B3" i="4" s="1"/>
  <c r="C3" i="4" s="1"/>
  <c r="D3" i="4" s="1"/>
  <c r="P4" i="4"/>
  <c r="P5" i="4"/>
  <c r="P6" i="4"/>
  <c r="B6" i="4"/>
  <c r="C6" i="4" s="1"/>
  <c r="P7" i="4"/>
  <c r="B7" i="4" s="1"/>
  <c r="C7" i="4" s="1"/>
  <c r="D7" i="4" s="1"/>
  <c r="P8" i="4"/>
  <c r="P9" i="4"/>
  <c r="B9" i="4" s="1"/>
  <c r="C9" i="4" s="1"/>
  <c r="D9" i="4" s="1"/>
  <c r="P10" i="4"/>
  <c r="B10" i="4"/>
  <c r="C10" i="4" s="1"/>
  <c r="Q17" i="4"/>
  <c r="P17" i="4"/>
  <c r="J17" i="4"/>
  <c r="I17" i="4"/>
  <c r="B15" i="4"/>
  <c r="C15" i="4" s="1"/>
  <c r="D15" i="4" s="1"/>
  <c r="P15" i="4"/>
  <c r="J15" i="4"/>
  <c r="I15" i="4"/>
  <c r="P14" i="4"/>
  <c r="B14" i="4" s="1"/>
  <c r="C14" i="4" s="1"/>
  <c r="J14" i="4"/>
  <c r="I14" i="4"/>
  <c r="P13" i="4"/>
  <c r="B13" i="4" s="1"/>
  <c r="C13" i="4" s="1"/>
  <c r="D13" i="4" s="1"/>
  <c r="J13" i="4"/>
  <c r="I13" i="4"/>
  <c r="P12" i="4"/>
  <c r="B12" i="4" s="1"/>
  <c r="C12" i="4" s="1"/>
  <c r="D12" i="4" s="1"/>
  <c r="J12" i="4"/>
  <c r="I12" i="4"/>
  <c r="B11" i="4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J2" i="4"/>
  <c r="I2" i="4"/>
  <c r="Q20" i="4"/>
  <c r="P20" i="4"/>
  <c r="J20" i="4"/>
  <c r="I20" i="4"/>
  <c r="E20" i="4"/>
  <c r="B20" i="4"/>
  <c r="C20" i="4" s="1"/>
  <c r="D20" i="4" s="1"/>
  <c r="P16" i="4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E11" i="4"/>
  <c r="G11" i="4" s="1"/>
  <c r="E10" i="4"/>
  <c r="E9" i="4"/>
  <c r="E8" i="4"/>
  <c r="E7" i="4"/>
  <c r="E6" i="4"/>
  <c r="E5" i="4"/>
  <c r="E4" i="4"/>
  <c r="E3" i="4"/>
  <c r="E2" i="4"/>
  <c r="H12" i="4" l="1"/>
  <c r="H4" i="4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H14" i="4" s="1"/>
  <c r="G14" i="4"/>
  <c r="F4" i="4"/>
  <c r="H6" i="4"/>
  <c r="F8" i="4"/>
  <c r="G9" i="4"/>
  <c r="F12" i="4"/>
  <c r="G13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B5" i="4"/>
  <c r="H20" i="4"/>
  <c r="F20" i="4"/>
  <c r="G20" i="4"/>
  <c r="F16" i="4"/>
  <c r="G16" i="4"/>
  <c r="H31" i="4"/>
  <c r="G32" i="4"/>
  <c r="C5" i="4" l="1"/>
  <c r="F5" i="4"/>
  <c r="D5" i="4" l="1"/>
  <c r="H5" i="4" s="1"/>
  <c r="G5" i="4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<sst xmlns="http://schemas.openxmlformats.org/spreadsheetml/2006/main" count="136" uniqueCount="32">
  <si>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</si>
  <si>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</si>
  <si>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</si>
  <si>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</si>
  <si>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</si>
  <si>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</si>
  <si>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</si>
  <si>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</si>
  <si>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</si>
  <si>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</si>
  <si>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</si>
  <si>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</si>
  <si>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</si>
  <si>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RV</t>
  </si>
  <si>
    <t>DV</t>
  </si>
  <si>
    <t>ABUA</t>
  </si>
  <si>
    <t>Rate</t>
  </si>
  <si>
    <t>FMV</t>
  </si>
  <si>
    <t>ACA</t>
  </si>
  <si>
    <t>TACA</t>
  </si>
  <si>
    <t>BALC</t>
  </si>
  <si>
    <t>IGR-01.02.24</t>
  </si>
  <si>
    <t>IGR-31.01.24</t>
  </si>
  <si>
    <t>IGR-24.01.24</t>
  </si>
  <si>
    <t>IGR-17.01.24</t>
  </si>
  <si>
    <t>IGR-15.01.24</t>
  </si>
  <si>
    <t>IGR-02.12.23</t>
  </si>
  <si>
    <t>IGR-01.12.23</t>
  </si>
  <si>
    <t>IGR-12.09.23</t>
  </si>
  <si>
    <t>Flat No. A3 - 1001, 10th Floor, Wing – A 3, “Indiabulls Sky Forest”, Senapati Bapat Marg, Elphinstone Road (West), Mumbai, PIN Code – 400 013, State – Maharashtra, Country – India</t>
  </si>
  <si>
    <t>45000 to 50000 on ca</t>
  </si>
  <si>
    <t>oc - 2022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</si>
</sst>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43" fontId="0" fillId="0" borderId="1" xfId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1" xfId="1" applyFont="1" applyBorder="1"/>
    <xf numFmtId="0" fontId="1" fillId="2" borderId="0" xfId="0" applyFont="1" applyFill="1"/>
    <xf numFmtId="0" fontId="1" fillId="3" borderId="0" xfId="0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F222EE9-C55D-4FD4-9E31-6B23B9B97E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F492075-618B-4CF9-A689-1720A46497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630D66E-9DF9-4803-9E77-2239C7C61D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03EF3C6-F1D9-4BA5-8269-0AE2490697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91A2D91-4D3C-4603-A498-0A632EFC92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481853</xdr:colOff>
      <xdr:row>0</xdr:row>
      <xdr:rowOff>89647</xdr:rowOff>
    </xdr:from>
    <xdr:to>
      <xdr:col>31</xdr:col>
      <xdr:colOff>484050</xdr:colOff>
      <xdr:row>54</xdr:row>
      <xdr:rowOff>88361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1FF2A2C-1BB3-4FAC-805C-D939E235E1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86971" y="89647"/>
          <a:ext cx="18155726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25AABCA-E49D-4572-8BA6-E8235EA6AB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CEA9332-FC6D-4FD5-8422-19089461D7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296507</xdr:colOff>
      <xdr:row>46</xdr:row>
      <xdr:rowOff>144091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52FF30C-7725-45DC-955E-46C40D6F7D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30907" cy="871659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390525</xdr:colOff>
      <xdr:row>0</xdr:row>
      <xdr:rowOff>0</xdr:rowOff>
    </xdr:from>
    <xdr:to>
      <xdr:col>15</xdr:col>
      <xdr:colOff>58380</xdr:colOff>
      <xdr:row>45</xdr:row>
      <xdr:rowOff>144091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2F85E74-BDFE-4AF1-9D50-088F70AD5E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90525" y="0"/>
          <a:ext cx="8811855" cy="871659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315560</xdr:colOff>
      <xdr:row>45</xdr:row>
      <xdr:rowOff>125039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541E6C5-BEEB-42D2-BF41-2248A30F27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49960" cy="869753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306119</xdr:colOff>
      <xdr:row>46</xdr:row>
      <xdr:rowOff>1223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5308369-7DDF-4BCB-AA11-E8F7D82B5C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450119" cy="876422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429961</xdr:colOff>
      <xdr:row>45</xdr:row>
      <xdr:rowOff>144091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116F548-930D-4E15-B16B-8DED265326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573961" cy="871659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144171</xdr:colOff>
      <xdr:row>44</xdr:row>
      <xdr:rowOff>20223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9E1CDA3-EB7F-4C50-854A-2A21B7FE95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288171" cy="840222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477593</xdr:colOff>
      <xdr:row>45</xdr:row>
      <xdr:rowOff>144091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1C5F3F3-475A-44A9-BCD2-7BC24E0A1A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621593" cy="87165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40"/>
  <sheetViews>
    <sheetView tabSelected="1" workbookViewId="0">
      <selection activeCell="I27" sqref="I27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3.42578125" customWidth="1"/>
    <col min="6" max="6" width="14" customWidth="1"/>
    <col min="7" max="7" width="15.285156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16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21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7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21" x14ac:dyDescent="0.25">
      <c r="A2" s="4">
        <v>1</v>
      </c>
      <c r="B2" s="4">
        <f t="shared" ref="B2:B16" si="0">Q2</f>
        <v>2153</v>
      </c>
      <c r="C2" s="4">
        <f t="shared" ref="C2:C16" si="1">B2*1.2</f>
        <v>2583.6</v>
      </c>
      <c r="D2" s="4">
        <f t="shared" ref="D2:D16" si="2">C2*1.2</f>
        <v>3100.3199999999997</v>
      </c>
      <c r="E2" s="5">
        <f t="shared" ref="E2:E16" si="3">R2</f>
        <v>89502000</v>
      </c>
      <c r="F2" s="15">
        <f t="shared" ref="F2:F15" si="4">ROUND((E2/B2),0)</f>
        <v>41571</v>
      </c>
      <c r="G2" s="15">
        <f t="shared" ref="G2:G15" si="5">ROUND((E2/C2),0)</f>
        <v>34642</v>
      </c>
      <c r="H2" s="15">
        <f t="shared" ref="H2:H15" si="6">ROUND((E2/D2),0)</f>
        <v>28869</v>
      </c>
      <c r="I2" s="15">
        <f t="shared" ref="I2:I15" si="7">T2</f>
        <v>27</v>
      </c>
      <c r="J2" s="15">
        <f t="shared" ref="J2:J15" si="8">U2</f>
        <v>0</v>
      </c>
      <c r="K2" s="16"/>
      <c r="L2" s="16"/>
      <c r="M2" s="16"/>
      <c r="N2" s="16"/>
      <c r="O2" s="16">
        <v>0</v>
      </c>
      <c r="P2" s="16">
        <f t="shared" ref="P2" si="9">O2/1.2</f>
        <v>0</v>
      </c>
      <c r="Q2" s="16">
        <v>2153</v>
      </c>
      <c r="R2" s="17">
        <v>89502000</v>
      </c>
      <c r="S2" s="17" t="s">
        <v>22</v>
      </c>
      <c r="T2" s="16">
        <v>27</v>
      </c>
      <c r="U2" s="16"/>
    </row>
    <row r="3" spans="1:21" x14ac:dyDescent="0.25">
      <c r="A3" s="4">
        <v>2</v>
      </c>
      <c r="B3" s="4">
        <f t="shared" si="0"/>
        <v>1725</v>
      </c>
      <c r="C3" s="4">
        <f t="shared" si="1"/>
        <v>2070</v>
      </c>
      <c r="D3" s="4">
        <f t="shared" si="2"/>
        <v>2484</v>
      </c>
      <c r="E3" s="5">
        <f t="shared" si="3"/>
        <v>88253750</v>
      </c>
      <c r="F3" s="15">
        <f t="shared" si="4"/>
        <v>51162</v>
      </c>
      <c r="G3" s="15">
        <f t="shared" si="5"/>
        <v>42635</v>
      </c>
      <c r="H3" s="15">
        <f t="shared" si="6"/>
        <v>35529</v>
      </c>
      <c r="I3" s="15">
        <f t="shared" si="7"/>
        <v>15</v>
      </c>
      <c r="J3" s="15">
        <f t="shared" si="8"/>
        <v>0</v>
      </c>
      <c r="K3" s="16"/>
      <c r="L3" s="16"/>
      <c r="M3" s="16"/>
      <c r="N3" s="16"/>
      <c r="O3" s="16">
        <v>0</v>
      </c>
      <c r="P3" s="16">
        <f t="shared" ref="P3:P10" si="10">O3/1.2</f>
        <v>0</v>
      </c>
      <c r="Q3" s="16">
        <v>1725</v>
      </c>
      <c r="R3" s="17">
        <v>88253750</v>
      </c>
      <c r="S3" s="17" t="s">
        <v>21</v>
      </c>
      <c r="T3" s="16">
        <v>15</v>
      </c>
      <c r="U3" s="16"/>
    </row>
    <row r="4" spans="1:21" x14ac:dyDescent="0.25">
      <c r="A4" s="4">
        <v>3</v>
      </c>
      <c r="B4" s="4">
        <f t="shared" si="0"/>
        <v>1634</v>
      </c>
      <c r="C4" s="4">
        <f t="shared" si="1"/>
        <v>1960.8</v>
      </c>
      <c r="D4" s="4">
        <f t="shared" si="2"/>
        <v>2352.96</v>
      </c>
      <c r="E4" s="5">
        <f t="shared" si="3"/>
        <v>82252500</v>
      </c>
      <c r="F4" s="15">
        <f t="shared" si="4"/>
        <v>50338</v>
      </c>
      <c r="G4" s="15">
        <f t="shared" si="5"/>
        <v>41948</v>
      </c>
      <c r="H4" s="15">
        <f t="shared" si="6"/>
        <v>34957</v>
      </c>
      <c r="I4" s="15">
        <f t="shared" si="7"/>
        <v>21</v>
      </c>
      <c r="J4" s="15">
        <f t="shared" si="8"/>
        <v>0</v>
      </c>
      <c r="K4" s="16"/>
      <c r="L4" s="16"/>
      <c r="M4" s="16"/>
      <c r="N4" s="16"/>
      <c r="O4" s="16">
        <v>0</v>
      </c>
      <c r="P4" s="16">
        <f t="shared" si="10"/>
        <v>0</v>
      </c>
      <c r="Q4" s="16">
        <v>1634</v>
      </c>
      <c r="R4" s="17">
        <v>82252500</v>
      </c>
      <c r="S4" s="17" t="s">
        <v>23</v>
      </c>
      <c r="T4" s="16">
        <v>21</v>
      </c>
      <c r="U4" s="16"/>
    </row>
    <row r="5" spans="1:21" x14ac:dyDescent="0.25">
      <c r="A5" s="4">
        <v>4</v>
      </c>
      <c r="B5" s="4">
        <f t="shared" si="0"/>
        <v>1539</v>
      </c>
      <c r="C5" s="4">
        <f t="shared" si="1"/>
        <v>1846.8</v>
      </c>
      <c r="D5" s="4">
        <f t="shared" si="2"/>
        <v>2216.16</v>
      </c>
      <c r="E5" s="5">
        <f t="shared" si="3"/>
        <v>99750000</v>
      </c>
      <c r="F5" s="15">
        <f t="shared" si="4"/>
        <v>64815</v>
      </c>
      <c r="G5" s="15">
        <f t="shared" si="5"/>
        <v>54012</v>
      </c>
      <c r="H5" s="15">
        <f t="shared" si="6"/>
        <v>45010</v>
      </c>
      <c r="I5" s="15">
        <f t="shared" si="7"/>
        <v>32</v>
      </c>
      <c r="J5" s="15">
        <f t="shared" si="8"/>
        <v>0</v>
      </c>
      <c r="K5" s="16"/>
      <c r="L5" s="16"/>
      <c r="M5" s="16"/>
      <c r="N5" s="16"/>
      <c r="O5" s="16">
        <v>0</v>
      </c>
      <c r="P5" s="16">
        <f t="shared" si="10"/>
        <v>0</v>
      </c>
      <c r="Q5" s="16">
        <v>1539</v>
      </c>
      <c r="R5" s="17">
        <v>99750000</v>
      </c>
      <c r="S5" s="17" t="s">
        <v>24</v>
      </c>
      <c r="T5" s="16">
        <v>32</v>
      </c>
      <c r="U5" s="16"/>
    </row>
    <row r="6" spans="1:21" x14ac:dyDescent="0.25">
      <c r="A6" s="4">
        <v>5</v>
      </c>
      <c r="B6" s="4">
        <f t="shared" si="0"/>
        <v>1468</v>
      </c>
      <c r="C6" s="4">
        <f t="shared" si="1"/>
        <v>1761.6</v>
      </c>
      <c r="D6" s="4">
        <f t="shared" si="2"/>
        <v>2113.9199999999996</v>
      </c>
      <c r="E6" s="5">
        <f t="shared" si="3"/>
        <v>77085000</v>
      </c>
      <c r="F6" s="15">
        <f t="shared" si="4"/>
        <v>52510</v>
      </c>
      <c r="G6" s="15">
        <f t="shared" si="5"/>
        <v>43759</v>
      </c>
      <c r="H6" s="15">
        <f t="shared" si="6"/>
        <v>36465</v>
      </c>
      <c r="I6" s="15">
        <f t="shared" si="7"/>
        <v>29</v>
      </c>
      <c r="J6" s="15">
        <f t="shared" si="8"/>
        <v>0</v>
      </c>
      <c r="K6" s="16"/>
      <c r="L6" s="16"/>
      <c r="M6" s="16"/>
      <c r="N6" s="16"/>
      <c r="O6" s="16">
        <v>0</v>
      </c>
      <c r="P6" s="16">
        <f t="shared" si="10"/>
        <v>0</v>
      </c>
      <c r="Q6" s="16">
        <v>1468</v>
      </c>
      <c r="R6" s="17">
        <v>77085000</v>
      </c>
      <c r="S6" s="17" t="s">
        <v>25</v>
      </c>
      <c r="T6" s="16">
        <v>29</v>
      </c>
      <c r="U6" s="16"/>
    </row>
    <row r="7" spans="1:21" x14ac:dyDescent="0.25">
      <c r="A7" s="4">
        <v>6</v>
      </c>
      <c r="B7" s="4">
        <f t="shared" si="0"/>
        <v>1594</v>
      </c>
      <c r="C7" s="4">
        <f t="shared" si="1"/>
        <v>1912.8</v>
      </c>
      <c r="D7" s="4">
        <f t="shared" si="2"/>
        <v>2295.3599999999997</v>
      </c>
      <c r="E7" s="5">
        <f t="shared" si="3"/>
        <v>70000000</v>
      </c>
      <c r="F7" s="14">
        <f t="shared" si="4"/>
        <v>43915</v>
      </c>
      <c r="G7" s="15">
        <f t="shared" si="5"/>
        <v>36596</v>
      </c>
      <c r="H7" s="15">
        <f t="shared" si="6"/>
        <v>30496</v>
      </c>
      <c r="I7" s="15">
        <f t="shared" si="7"/>
        <v>21</v>
      </c>
      <c r="J7" s="15">
        <f t="shared" si="8"/>
        <v>0</v>
      </c>
      <c r="K7" s="16"/>
      <c r="L7" s="16"/>
      <c r="M7" s="16"/>
      <c r="N7" s="16"/>
      <c r="O7" s="16">
        <v>0</v>
      </c>
      <c r="P7" s="16">
        <f t="shared" si="10"/>
        <v>0</v>
      </c>
      <c r="Q7" s="16">
        <v>1594</v>
      </c>
      <c r="R7" s="17">
        <v>70000000</v>
      </c>
      <c r="S7" s="17" t="s">
        <v>26</v>
      </c>
      <c r="T7" s="16">
        <v>21</v>
      </c>
      <c r="U7" s="16"/>
    </row>
    <row r="8" spans="1:21" x14ac:dyDescent="0.25">
      <c r="A8" s="4">
        <v>7</v>
      </c>
      <c r="B8" s="4">
        <f t="shared" si="0"/>
        <v>1513</v>
      </c>
      <c r="C8" s="4">
        <f t="shared" si="1"/>
        <v>1815.6</v>
      </c>
      <c r="D8" s="4">
        <f t="shared" si="2"/>
        <v>2178.7199999999998</v>
      </c>
      <c r="E8" s="5">
        <f t="shared" si="3"/>
        <v>70351400</v>
      </c>
      <c r="F8" s="15">
        <f t="shared" si="4"/>
        <v>46498</v>
      </c>
      <c r="G8" s="15">
        <f t="shared" si="5"/>
        <v>38748</v>
      </c>
      <c r="H8" s="15">
        <f t="shared" si="6"/>
        <v>32290</v>
      </c>
      <c r="I8" s="15">
        <f t="shared" si="7"/>
        <v>21</v>
      </c>
      <c r="J8" s="15">
        <f t="shared" si="8"/>
        <v>0</v>
      </c>
      <c r="K8" s="16"/>
      <c r="L8" s="16"/>
      <c r="M8" s="16"/>
      <c r="N8" s="16"/>
      <c r="O8" s="16">
        <v>0</v>
      </c>
      <c r="P8" s="16">
        <f t="shared" si="10"/>
        <v>0</v>
      </c>
      <c r="Q8" s="16">
        <v>1513</v>
      </c>
      <c r="R8" s="17">
        <v>70351400</v>
      </c>
      <c r="S8" s="17" t="s">
        <v>27</v>
      </c>
      <c r="T8" s="16">
        <v>21</v>
      </c>
      <c r="U8" s="16"/>
    </row>
    <row r="9" spans="1:21" x14ac:dyDescent="0.25">
      <c r="A9" s="4">
        <v>8</v>
      </c>
      <c r="B9" s="4">
        <f t="shared" si="0"/>
        <v>1539</v>
      </c>
      <c r="C9" s="4">
        <f t="shared" si="1"/>
        <v>1846.8</v>
      </c>
      <c r="D9" s="4">
        <f t="shared" si="2"/>
        <v>2216.16</v>
      </c>
      <c r="E9" s="5">
        <f t="shared" si="3"/>
        <v>75130000</v>
      </c>
      <c r="F9" s="15">
        <f t="shared" si="4"/>
        <v>48817</v>
      </c>
      <c r="G9" s="15">
        <f t="shared" si="5"/>
        <v>40681</v>
      </c>
      <c r="H9" s="15">
        <f t="shared" si="6"/>
        <v>33901</v>
      </c>
      <c r="I9" s="15">
        <f t="shared" si="7"/>
        <v>29</v>
      </c>
      <c r="J9" s="15">
        <f t="shared" si="8"/>
        <v>0</v>
      </c>
      <c r="K9" s="16"/>
      <c r="L9" s="16"/>
      <c r="M9" s="16"/>
      <c r="N9" s="16"/>
      <c r="O9" s="16">
        <v>0</v>
      </c>
      <c r="P9" s="16">
        <f t="shared" si="10"/>
        <v>0</v>
      </c>
      <c r="Q9" s="16">
        <v>1539</v>
      </c>
      <c r="R9" s="17">
        <v>75130000</v>
      </c>
      <c r="S9" s="17" t="s">
        <v>28</v>
      </c>
      <c r="T9" s="16">
        <v>29</v>
      </c>
      <c r="U9" s="16"/>
    </row>
    <row r="10" spans="1:21" x14ac:dyDescent="0.25">
      <c r="A10" s="4">
        <v>9</v>
      </c>
      <c r="B10" s="4">
        <f t="shared" si="0"/>
        <v>1400</v>
      </c>
      <c r="C10" s="4">
        <f t="shared" si="1"/>
        <v>1680</v>
      </c>
      <c r="D10" s="4">
        <f t="shared" si="2"/>
        <v>2016</v>
      </c>
      <c r="E10" s="5">
        <f t="shared" si="3"/>
        <v>90000000</v>
      </c>
      <c r="F10" s="15">
        <f t="shared" si="4"/>
        <v>64286</v>
      </c>
      <c r="G10" s="15">
        <f t="shared" si="5"/>
        <v>53571</v>
      </c>
      <c r="H10" s="15">
        <f t="shared" si="6"/>
        <v>44643</v>
      </c>
      <c r="I10" s="15">
        <f t="shared" si="7"/>
        <v>0</v>
      </c>
      <c r="J10" s="15">
        <f t="shared" si="8"/>
        <v>0</v>
      </c>
      <c r="K10" s="16"/>
      <c r="L10" s="16"/>
      <c r="M10" s="16"/>
      <c r="N10" s="16"/>
      <c r="O10" s="16">
        <v>0</v>
      </c>
      <c r="P10" s="16">
        <f t="shared" si="10"/>
        <v>0</v>
      </c>
      <c r="Q10" s="16">
        <v>1400</v>
      </c>
      <c r="R10" s="17">
        <v>90000000</v>
      </c>
      <c r="S10" s="17"/>
      <c r="T10" s="16"/>
      <c r="U10" s="16"/>
    </row>
    <row r="11" spans="1:21" x14ac:dyDescent="0.25">
      <c r="A11" s="4">
        <v>10</v>
      </c>
      <c r="B11" s="4">
        <f t="shared" si="0"/>
        <v>1404</v>
      </c>
      <c r="C11" s="4">
        <f t="shared" si="1"/>
        <v>1684.8</v>
      </c>
      <c r="D11" s="4">
        <f t="shared" si="2"/>
        <v>2021.7599999999998</v>
      </c>
      <c r="E11" s="5">
        <f t="shared" si="3"/>
        <v>80000000</v>
      </c>
      <c r="F11" s="15">
        <f t="shared" si="4"/>
        <v>56980</v>
      </c>
      <c r="G11" s="15">
        <f t="shared" si="5"/>
        <v>47483</v>
      </c>
      <c r="H11" s="15">
        <f t="shared" si="6"/>
        <v>39569</v>
      </c>
      <c r="I11" s="15">
        <f t="shared" si="7"/>
        <v>0</v>
      </c>
      <c r="J11" s="15">
        <f t="shared" si="8"/>
        <v>0</v>
      </c>
      <c r="K11" s="16"/>
      <c r="L11" s="16"/>
      <c r="M11" s="16"/>
      <c r="N11" s="16"/>
      <c r="O11" s="16">
        <v>0</v>
      </c>
      <c r="P11" s="16">
        <f t="shared" ref="P11:P15" si="11">O11/1.2</f>
        <v>0</v>
      </c>
      <c r="Q11" s="16">
        <v>1404</v>
      </c>
      <c r="R11" s="17">
        <v>80000000</v>
      </c>
      <c r="S11" s="17"/>
      <c r="T11" s="16"/>
      <c r="U11" s="16"/>
    </row>
    <row r="12" spans="1:21" x14ac:dyDescent="0.25">
      <c r="A12" s="4">
        <v>11</v>
      </c>
      <c r="B12" s="4">
        <f t="shared" si="0"/>
        <v>1404</v>
      </c>
      <c r="C12" s="4">
        <f t="shared" si="1"/>
        <v>1684.8</v>
      </c>
      <c r="D12" s="4">
        <f t="shared" si="2"/>
        <v>2021.7599999999998</v>
      </c>
      <c r="E12" s="5">
        <f t="shared" si="3"/>
        <v>75000000</v>
      </c>
      <c r="F12" s="15">
        <f t="shared" si="4"/>
        <v>53419</v>
      </c>
      <c r="G12" s="15">
        <f t="shared" si="5"/>
        <v>44516</v>
      </c>
      <c r="H12" s="15">
        <f t="shared" si="6"/>
        <v>37096</v>
      </c>
      <c r="I12" s="15">
        <f t="shared" si="7"/>
        <v>0</v>
      </c>
      <c r="J12" s="15">
        <f t="shared" si="8"/>
        <v>0</v>
      </c>
      <c r="K12" s="16"/>
      <c r="L12" s="16"/>
      <c r="M12" s="16"/>
      <c r="N12" s="16"/>
      <c r="O12" s="16">
        <v>0</v>
      </c>
      <c r="P12" s="16">
        <f t="shared" si="11"/>
        <v>0</v>
      </c>
      <c r="Q12" s="16">
        <v>1404</v>
      </c>
      <c r="R12" s="17">
        <v>75000000</v>
      </c>
      <c r="S12" s="17"/>
      <c r="T12" s="16"/>
      <c r="U12" s="16"/>
    </row>
    <row r="13" spans="1:21" x14ac:dyDescent="0.25">
      <c r="A13" s="4">
        <v>12</v>
      </c>
      <c r="B13" s="4">
        <f t="shared" si="0"/>
        <v>1392</v>
      </c>
      <c r="C13" s="4">
        <f t="shared" si="1"/>
        <v>1670.3999999999999</v>
      </c>
      <c r="D13" s="4">
        <f t="shared" si="2"/>
        <v>2004.4799999999998</v>
      </c>
      <c r="E13" s="5">
        <f t="shared" si="3"/>
        <v>72500000</v>
      </c>
      <c r="F13" s="15">
        <f t="shared" si="4"/>
        <v>52083</v>
      </c>
      <c r="G13" s="15">
        <f t="shared" si="5"/>
        <v>43403</v>
      </c>
      <c r="H13" s="15">
        <f t="shared" si="6"/>
        <v>36169</v>
      </c>
      <c r="I13" s="15">
        <f t="shared" si="7"/>
        <v>0</v>
      </c>
      <c r="J13" s="15">
        <f t="shared" si="8"/>
        <v>0</v>
      </c>
      <c r="K13" s="16"/>
      <c r="L13" s="16"/>
      <c r="M13" s="16"/>
      <c r="N13" s="16"/>
      <c r="O13" s="16">
        <v>0</v>
      </c>
      <c r="P13" s="16">
        <f t="shared" si="11"/>
        <v>0</v>
      </c>
      <c r="Q13" s="16">
        <v>1392</v>
      </c>
      <c r="R13" s="17">
        <v>72500000</v>
      </c>
      <c r="S13" s="17"/>
      <c r="T13" s="16"/>
      <c r="U13" s="16"/>
    </row>
    <row r="14" spans="1:21" x14ac:dyDescent="0.25">
      <c r="A14" s="4">
        <v>13</v>
      </c>
      <c r="B14" s="4">
        <f t="shared" si="0"/>
        <v>1400</v>
      </c>
      <c r="C14" s="4">
        <f t="shared" si="1"/>
        <v>1680</v>
      </c>
      <c r="D14" s="4">
        <f t="shared" si="2"/>
        <v>2016</v>
      </c>
      <c r="E14" s="5">
        <f t="shared" si="3"/>
        <v>92500000</v>
      </c>
      <c r="F14" s="4">
        <f t="shared" si="4"/>
        <v>66071</v>
      </c>
      <c r="G14" s="15">
        <f t="shared" si="5"/>
        <v>55060</v>
      </c>
      <c r="H14" s="4">
        <f t="shared" si="6"/>
        <v>45883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v>1400</v>
      </c>
      <c r="R14" s="2">
        <v>92500000</v>
      </c>
      <c r="S14" s="2"/>
    </row>
    <row r="15" spans="1:21" x14ac:dyDescent="0.25">
      <c r="A15" s="4">
        <v>14</v>
      </c>
      <c r="B15" s="4">
        <f t="shared" si="0"/>
        <v>1763</v>
      </c>
      <c r="C15" s="4">
        <f t="shared" si="1"/>
        <v>2115.6</v>
      </c>
      <c r="D15" s="4">
        <f t="shared" si="2"/>
        <v>2538.7199999999998</v>
      </c>
      <c r="E15" s="5">
        <f t="shared" si="3"/>
        <v>85000000</v>
      </c>
      <c r="F15" s="14">
        <f t="shared" si="4"/>
        <v>48213</v>
      </c>
      <c r="G15" s="15">
        <f t="shared" si="5"/>
        <v>40178</v>
      </c>
      <c r="H15" s="4">
        <f t="shared" si="6"/>
        <v>33481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v>1763</v>
      </c>
      <c r="R15" s="2">
        <v>85000000</v>
      </c>
      <c r="S15" s="2"/>
    </row>
    <row r="16" spans="1:21" x14ac:dyDescent="0.25">
      <c r="A16" s="4">
        <v>15</v>
      </c>
      <c r="B16" s="4">
        <f t="shared" si="0"/>
        <v>1468</v>
      </c>
      <c r="C16" s="4">
        <f t="shared" si="1"/>
        <v>1761.6</v>
      </c>
      <c r="D16" s="4">
        <f t="shared" si="2"/>
        <v>2113.9199999999996</v>
      </c>
      <c r="E16" s="5">
        <f t="shared" si="3"/>
        <v>73000000</v>
      </c>
      <c r="F16" s="14">
        <f t="shared" ref="F16" si="12">ROUND((E16/B16),0)</f>
        <v>49728</v>
      </c>
      <c r="G16" s="4">
        <f t="shared" ref="G16" si="13">ROUND((E16/C16),0)</f>
        <v>41440</v>
      </c>
      <c r="H16" s="4">
        <f t="shared" ref="H16" si="14">ROUND((E16/D16),0)</f>
        <v>34533</v>
      </c>
      <c r="I16" s="4">
        <f t="shared" ref="I16" si="15">T16</f>
        <v>0</v>
      </c>
      <c r="J16" s="4">
        <f t="shared" ref="J16" si="16">U16</f>
        <v>0</v>
      </c>
      <c r="O16">
        <v>0</v>
      </c>
      <c r="P16">
        <f t="shared" ref="P16" si="17">O16/1.2</f>
        <v>0</v>
      </c>
      <c r="Q16">
        <v>1468</v>
      </c>
      <c r="R16" s="2">
        <v>73000000</v>
      </c>
      <c r="S16" s="2"/>
    </row>
    <row r="17" spans="1:19" x14ac:dyDescent="0.25">
      <c r="A17" s="4">
        <v>16</v>
      </c>
      <c r="B17" s="4">
        <f t="shared" ref="B17:B21" si="18">Q17</f>
        <v>0</v>
      </c>
      <c r="C17" s="4">
        <f t="shared" ref="C17:C21" si="19">B17*1.2</f>
        <v>0</v>
      </c>
      <c r="D17" s="4">
        <f t="shared" ref="D17:D21" si="20">C17*1.2</f>
        <v>0</v>
      </c>
      <c r="E17" s="5">
        <f t="shared" ref="E17:E21" si="21">R17</f>
        <v>0</v>
      </c>
      <c r="F17" s="4" t="e">
        <f t="shared" ref="F17" si="22">ROUND((E17/B17),0)</f>
        <v>#DIV/0!</v>
      </c>
      <c r="G17" s="4" t="e">
        <f t="shared" ref="G17" si="23">ROUND((E17/C17),0)</f>
        <v>#DIV/0!</v>
      </c>
      <c r="H17" s="4" t="e">
        <f t="shared" ref="H17" si="24">ROUND((E17/D17),0)</f>
        <v>#DIV/0!</v>
      </c>
      <c r="I17" s="4">
        <f t="shared" ref="I17" si="25">T17</f>
        <v>0</v>
      </c>
      <c r="J17" s="4">
        <f t="shared" ref="J17" si="26">U17</f>
        <v>0</v>
      </c>
      <c r="O17">
        <v>0</v>
      </c>
      <c r="P17">
        <f t="shared" ref="P17" si="27">O17/1.2</f>
        <v>0</v>
      </c>
      <c r="Q17">
        <f t="shared" ref="Q17" si="28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18"/>
        <v>0</v>
      </c>
      <c r="C18" s="4">
        <f t="shared" si="19"/>
        <v>0</v>
      </c>
      <c r="D18" s="4">
        <f t="shared" si="20"/>
        <v>0</v>
      </c>
      <c r="E18" s="5">
        <f t="shared" si="21"/>
        <v>0</v>
      </c>
      <c r="F18" s="4" t="e">
        <f t="shared" ref="F18:F21" si="29">ROUND((E18/B18),0)</f>
        <v>#DIV/0!</v>
      </c>
      <c r="G18" s="4" t="e">
        <f t="shared" ref="G18:G21" si="30">ROUND((E18/C18),0)</f>
        <v>#DIV/0!</v>
      </c>
      <c r="H18" s="4" t="e">
        <f t="shared" ref="H18:H21" si="31">ROUND((E18/D18),0)</f>
        <v>#DIV/0!</v>
      </c>
      <c r="I18" s="4">
        <f t="shared" ref="I18:J21" si="32">T18</f>
        <v>0</v>
      </c>
      <c r="J18" s="4">
        <f t="shared" si="32"/>
        <v>0</v>
      </c>
      <c r="O18">
        <v>0</v>
      </c>
      <c r="P18">
        <f t="shared" ref="P18" si="33">O18/1.2</f>
        <v>0</v>
      </c>
      <c r="Q18">
        <f t="shared" ref="Q18:Q21" si="34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18"/>
        <v>0</v>
      </c>
      <c r="C19" s="4">
        <f t="shared" si="19"/>
        <v>0</v>
      </c>
      <c r="D19" s="4">
        <f t="shared" si="20"/>
        <v>0</v>
      </c>
      <c r="E19" s="5">
        <f t="shared" si="21"/>
        <v>0</v>
      </c>
      <c r="F19" s="4" t="e">
        <f t="shared" si="29"/>
        <v>#DIV/0!</v>
      </c>
      <c r="G19" s="4" t="e">
        <f t="shared" si="30"/>
        <v>#DIV/0!</v>
      </c>
      <c r="H19" s="4" t="e">
        <f t="shared" si="31"/>
        <v>#DIV/0!</v>
      </c>
      <c r="I19" s="4">
        <f t="shared" si="32"/>
        <v>0</v>
      </c>
      <c r="J19" s="4">
        <f t="shared" si="32"/>
        <v>0</v>
      </c>
      <c r="O19">
        <v>0</v>
      </c>
      <c r="P19">
        <f>O19/1.2</f>
        <v>0</v>
      </c>
      <c r="Q19">
        <f t="shared" si="34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5">Q20</f>
        <v>0</v>
      </c>
      <c r="C20" s="4">
        <f t="shared" ref="C20" si="36">B20*1.2</f>
        <v>0</v>
      </c>
      <c r="D20" s="4">
        <f t="shared" ref="D20" si="37">C20*1.2</f>
        <v>0</v>
      </c>
      <c r="E20" s="5">
        <f t="shared" ref="E20" si="38">R20</f>
        <v>0</v>
      </c>
      <c r="F20" s="4" t="e">
        <f t="shared" ref="F20" si="39">ROUND((E20/B20),0)</f>
        <v>#DIV/0!</v>
      </c>
      <c r="G20" s="4" t="e">
        <f t="shared" ref="G20" si="40">ROUND((E20/C20),0)</f>
        <v>#DIV/0!</v>
      </c>
      <c r="H20" s="4" t="e">
        <f t="shared" ref="H20" si="41">ROUND((E20/D20),0)</f>
        <v>#DIV/0!</v>
      </c>
      <c r="I20" s="4">
        <f t="shared" ref="I20" si="42">T20</f>
        <v>0</v>
      </c>
      <c r="J20" s="4">
        <f t="shared" ref="J20" si="43">U20</f>
        <v>0</v>
      </c>
      <c r="O20">
        <v>0</v>
      </c>
      <c r="P20">
        <f t="shared" ref="P20" si="44">O20/1.2</f>
        <v>0</v>
      </c>
      <c r="Q20">
        <f t="shared" ref="Q20" si="45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18"/>
        <v>0</v>
      </c>
      <c r="C21" s="4">
        <f t="shared" si="19"/>
        <v>0</v>
      </c>
      <c r="D21" s="4">
        <f t="shared" si="20"/>
        <v>0</v>
      </c>
      <c r="E21" s="5">
        <f t="shared" si="21"/>
        <v>0</v>
      </c>
      <c r="F21" s="4" t="e">
        <f t="shared" si="29"/>
        <v>#DIV/0!</v>
      </c>
      <c r="G21" s="4" t="e">
        <f t="shared" si="30"/>
        <v>#DIV/0!</v>
      </c>
      <c r="H21" s="4" t="e">
        <f t="shared" si="31"/>
        <v>#DIV/0!</v>
      </c>
      <c r="I21" s="4">
        <f t="shared" si="32"/>
        <v>0</v>
      </c>
      <c r="J21" s="4">
        <f t="shared" si="32"/>
        <v>0</v>
      </c>
      <c r="O21">
        <v>0</v>
      </c>
      <c r="P21">
        <f>O21/1.2</f>
        <v>0</v>
      </c>
      <c r="Q21">
        <f t="shared" si="34"/>
        <v>0</v>
      </c>
      <c r="R21" s="2">
        <v>0</v>
      </c>
      <c r="S21" s="2"/>
    </row>
    <row r="22" spans="1:19" s="8" customFormat="1" x14ac:dyDescent="0.25"/>
    <row r="23" spans="1:19" s="8" customFormat="1" x14ac:dyDescent="0.25">
      <c r="G23" s="8" t="s">
        <v>29</v>
      </c>
    </row>
    <row r="24" spans="1:19" s="8" customFormat="1" x14ac:dyDescent="0.25">
      <c r="F24" s="11"/>
    </row>
    <row r="25" spans="1:19" s="8" customFormat="1" x14ac:dyDescent="0.25">
      <c r="F25" s="12"/>
    </row>
    <row r="26" spans="1:19" s="8" customFormat="1" x14ac:dyDescent="0.25">
      <c r="F26" s="9" t="s">
        <v>18</v>
      </c>
      <c r="G26" s="9">
        <v>1091.25</v>
      </c>
      <c r="O26" s="8">
        <v>1398</v>
      </c>
    </row>
    <row r="27" spans="1:19" s="8" customFormat="1" x14ac:dyDescent="0.25">
      <c r="F27" s="9" t="s">
        <v>20</v>
      </c>
      <c r="G27" s="9">
        <v>306.33999999999997</v>
      </c>
      <c r="O27" s="8">
        <f>O28/O26</f>
        <v>27896.995708154507</v>
      </c>
    </row>
    <row r="28" spans="1:19" s="8" customFormat="1" x14ac:dyDescent="0.25">
      <c r="C28" s="10"/>
      <c r="D28" s="10"/>
      <c r="F28" s="9" t="s">
        <v>19</v>
      </c>
      <c r="G28" s="9">
        <f>SUM(G26:G27)</f>
        <v>1397.59</v>
      </c>
      <c r="O28" s="8">
        <v>39000000</v>
      </c>
      <c r="R28" s="10"/>
    </row>
    <row r="29" spans="1:19" s="8" customFormat="1" x14ac:dyDescent="0.25">
      <c r="C29" s="10"/>
      <c r="D29" s="10"/>
      <c r="F29" s="9" t="s">
        <v>15</v>
      </c>
      <c r="G29" s="9">
        <f>G28*1.1</f>
        <v>1537.3489999999999</v>
      </c>
      <c r="H29" s="8">
        <f>G29/G28</f>
        <v>1.1000000000000001</v>
      </c>
      <c r="I29" s="8">
        <f>D29/G28</f>
        <v>0</v>
      </c>
    </row>
    <row r="30" spans="1:19" s="8" customFormat="1" x14ac:dyDescent="0.25">
      <c r="F30" s="9" t="s">
        <v>16</v>
      </c>
      <c r="G30" s="9">
        <v>44000</v>
      </c>
      <c r="J30" s="8" t="s">
        <v>30</v>
      </c>
    </row>
    <row r="31" spans="1:19" s="8" customFormat="1" x14ac:dyDescent="0.25">
      <c r="C31" s="13"/>
      <c r="D31" s="13"/>
      <c r="F31" s="13" t="s">
        <v>17</v>
      </c>
      <c r="G31" s="13">
        <f>G28*G30</f>
        <v>61493960</v>
      </c>
      <c r="H31" s="8" t="e">
        <f>G31/D29</f>
        <v>#DIV/0!</v>
      </c>
      <c r="J31" s="8" t="s">
        <v>31</v>
      </c>
    </row>
    <row r="32" spans="1:19" s="8" customFormat="1" x14ac:dyDescent="0.25">
      <c r="C32" s="13"/>
      <c r="D32" s="13"/>
      <c r="F32" s="13" t="s">
        <v>13</v>
      </c>
      <c r="G32" s="13">
        <f>G31*90%</f>
        <v>55344564</v>
      </c>
    </row>
    <row r="33" spans="3:7" s="8" customFormat="1" x14ac:dyDescent="0.25">
      <c r="C33" s="13"/>
      <c r="D33" s="13"/>
      <c r="F33" s="13" t="s">
        <v>14</v>
      </c>
      <c r="G33" s="13">
        <f>G31*80%</f>
        <v>49195168</v>
      </c>
    </row>
    <row r="34" spans="3:7" s="8" customFormat="1" x14ac:dyDescent="0.25">
      <c r="C34" s="13"/>
      <c r="D34" s="13"/>
    </row>
    <row r="35" spans="3:7" s="8" customFormat="1" x14ac:dyDescent="0.25">
      <c r="C35" s="13"/>
      <c r="D35" s="13"/>
    </row>
    <row r="36" spans="3:7" s="8" customFormat="1" x14ac:dyDescent="0.25"/>
    <row r="37" spans="3:7" s="8" customFormat="1" x14ac:dyDescent="0.25"/>
    <row r="38" spans="3:7" s="8" customFormat="1" x14ac:dyDescent="0.25"/>
    <row r="39" spans="3:7" s="8" customFormat="1" x14ac:dyDescent="0.25"/>
    <row r="40" spans="3:7" s="8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A10"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3" zoomScale="85" zoomScaleNormal="85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zoomScale="70" zoomScaleNormal="7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1EC637-35CA-4D43-B22D-0ECA3C6FDE6E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13BB95-A278-464E-A9D4-D5BF2251C7C8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12F665-65FA-4AE6-BAE0-C7A4C3125B7D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CF1040-0DBE-414D-B12C-FB3F77BD846D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35454D-A30D-420C-95F1-B7AEF6FB4459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Sheet15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2024-05-06T05:42:27Z</dcterms:modified>
</cp:coreProperties>
</file>