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M26" i="5"/>
  <c r="M25" i="5"/>
  <c r="M21" i="5"/>
  <c r="Q23" i="5"/>
  <c r="N21" i="5"/>
  <c r="C7" i="5"/>
  <c r="C19" i="5"/>
  <c r="B21" i="5"/>
  <c r="B20" i="5"/>
  <c r="B19" i="5"/>
  <c r="B18" i="5" l="1"/>
  <c r="P9" i="5"/>
  <c r="N18" i="5"/>
  <c r="N9" i="5"/>
  <c r="N4" i="5"/>
  <c r="N5" i="5"/>
  <c r="N6" i="5"/>
  <c r="N7" i="5"/>
  <c r="N8" i="5"/>
  <c r="N11" i="5"/>
  <c r="N14" i="5"/>
  <c r="N16" i="5"/>
  <c r="N17" i="5"/>
  <c r="N3" i="5"/>
  <c r="H10" i="5"/>
  <c r="B25" i="5" l="1"/>
  <c r="B9" i="5"/>
  <c r="J19" i="5"/>
  <c r="I19" i="5"/>
  <c r="H19" i="5"/>
  <c r="G19" i="5"/>
  <c r="L38" i="5" l="1"/>
  <c r="L41" i="5"/>
  <c r="L40" i="5"/>
  <c r="L39" i="5"/>
  <c r="N41" i="5"/>
  <c r="N40" i="5"/>
  <c r="N39" i="5"/>
  <c r="N38" i="5"/>
  <c r="G39" i="5"/>
  <c r="I32" i="5"/>
  <c r="N42" i="5" l="1"/>
  <c r="I34" i="5"/>
  <c r="I33" i="5"/>
  <c r="J41" i="5"/>
  <c r="K41" i="5" s="1"/>
  <c r="G41" i="5"/>
  <c r="J40" i="5"/>
  <c r="G40" i="5"/>
  <c r="M39" i="5"/>
  <c r="J39" i="5"/>
  <c r="J38" i="5"/>
  <c r="G38" i="5"/>
  <c r="H36" i="5"/>
  <c r="G36" i="5"/>
  <c r="H35" i="5"/>
  <c r="G35" i="5"/>
  <c r="H34" i="5"/>
  <c r="G34" i="5"/>
  <c r="H33" i="5"/>
  <c r="G33" i="5"/>
  <c r="G32" i="5"/>
  <c r="H32" i="5" s="1"/>
  <c r="H31" i="5"/>
  <c r="G31" i="5"/>
  <c r="I7" i="5"/>
  <c r="J7" i="5" s="1"/>
  <c r="B12" i="5"/>
  <c r="B7" i="5"/>
  <c r="B8" i="5" l="1"/>
  <c r="B13" i="5"/>
  <c r="B14" i="5" s="1"/>
  <c r="B15" i="5" s="1"/>
  <c r="K40" i="5"/>
  <c r="K38" i="5"/>
  <c r="K39" i="5"/>
  <c r="B22" i="5" l="1"/>
</calcChain>
</file>

<file path=xl/sharedStrings.xml><?xml version="1.0" encoding="utf-8"?>
<sst xmlns="http://schemas.openxmlformats.org/spreadsheetml/2006/main" count="27" uniqueCount="27">
  <si>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</si>
  <si>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</si>
  <si>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</si>
  <si>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</si>
  <si>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</si>
  <si>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</si>
  <si>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</si>
  <si>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</si>
  <si>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</si>
  <si>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</si>
  <si>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</si>
  <si>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</si>
  <si>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</si>
  <si>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</si>
  <si>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</si>
  <si>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</si>
  <si>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</si>
  <si>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</si>
  <si>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</si>
  <si>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</si>
  <si>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</si>
  <si>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Rate</t>
  </si>
  <si>
    <t>Built up area</t>
  </si>
  <si>
    <t>Carpet</t>
  </si>
  <si>
    <t>Measurement Carpet</t>
  </si>
  <si>
    <t>Bal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</si>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</sst>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4" borderId="0" xfId="0" applyFill="1"/>
    <xf numFmtId="165" fontId="3" fillId="3" borderId="1" xfId="0" applyNumberFormat="1" applyFont="1" applyFill="1" applyBorder="1"/>
    <xf numFmtId="43" fontId="0" fillId="0" borderId="0" xfId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40062</xdr:colOff>
      <xdr:row>42</xdr:row>
      <xdr:rowOff>172591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4C1123-CF45-48C5-A897-BAC9A2D2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60862" cy="8173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325767</xdr:colOff>
      <xdr:row>31</xdr:row>
      <xdr:rowOff>105614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58BE3D-E405-447B-AA4B-6F02C067E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36967" cy="6011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106747</xdr:colOff>
      <xdr:row>42</xdr:row>
      <xdr:rowOff>86854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4C4A6-C7D9-412F-8D68-F02F9093E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27547" cy="8087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554144</xdr:colOff>
      <xdr:row>41</xdr:row>
      <xdr:rowOff>153511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739DAF-2A06-4B58-B2EA-6AF72F661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36544" cy="7964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2"/>
  <sheetViews>
    <sheetView tabSelected="1" topLeftCell="A7" workbookViewId="0">
      <selection activeCell="G10" sqref="G10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4.28515625" bestFit="1" customWidth="1"/>
    <col min="7" max="7" width="13.85546875" bestFit="1" customWidth="1"/>
    <col min="9" max="9" width="20" bestFit="1" customWidth="1"/>
    <col min="10" max="10" width="12.140625" bestFit="1" customWidth="1"/>
    <col min="13" max="13" width="11.5703125" bestFit="1" customWidth="1"/>
    <col min="14" max="14" width="10" bestFit="1" customWidth="1"/>
    <col min="17" max="17" width="12.5703125" bestFit="1" customWidth="1"/>
  </cols>
  <sheetData>
    <row r="3" spans="1:16" x14ac:dyDescent="0.25">
      <c r="A3" s="3"/>
      <c r="B3" s="3"/>
      <c r="C3" s="3"/>
      <c r="D3" s="17"/>
      <c r="L3">
        <v>9</v>
      </c>
      <c r="M3">
        <v>13.32</v>
      </c>
      <c r="N3">
        <f>M3*L3</f>
        <v>119.88</v>
      </c>
    </row>
    <row r="4" spans="1:16" ht="16.5" x14ac:dyDescent="0.3">
      <c r="A4" s="15"/>
      <c r="B4" s="16"/>
      <c r="C4" s="16"/>
      <c r="D4" s="16"/>
      <c r="L4">
        <v>5.94</v>
      </c>
      <c r="M4">
        <v>4.22</v>
      </c>
      <c r="N4">
        <f t="shared" ref="N4:N17" si="0">M4*L4</f>
        <v>25.066800000000001</v>
      </c>
    </row>
    <row r="5" spans="1:16" ht="16.5" x14ac:dyDescent="0.3">
      <c r="A5" s="4" t="s">
        <v>4</v>
      </c>
      <c r="B5" s="4">
        <v>2024</v>
      </c>
      <c r="C5" s="4"/>
      <c r="D5" s="3"/>
      <c r="L5">
        <v>4.7300000000000004</v>
      </c>
      <c r="M5">
        <v>4.42</v>
      </c>
      <c r="N5">
        <f t="shared" si="0"/>
        <v>20.906600000000001</v>
      </c>
    </row>
    <row r="6" spans="1:16" ht="16.5" x14ac:dyDescent="0.3">
      <c r="A6" s="4" t="s">
        <v>5</v>
      </c>
      <c r="B6" s="4">
        <v>2018</v>
      </c>
      <c r="C6" s="4"/>
      <c r="D6" s="3"/>
      <c r="G6" s="3" t="s">
        <v>1</v>
      </c>
      <c r="H6" s="3"/>
      <c r="I6" s="3"/>
      <c r="J6" s="3"/>
      <c r="L6">
        <v>8.9600000000000009</v>
      </c>
      <c r="M6">
        <v>7.81</v>
      </c>
      <c r="N6">
        <f t="shared" si="0"/>
        <v>69.97760000000001</v>
      </c>
    </row>
    <row r="7" spans="1:16" ht="16.5" x14ac:dyDescent="0.3">
      <c r="A7" s="4" t="s">
        <v>6</v>
      </c>
      <c r="B7" s="4">
        <f>B5-B6</f>
        <v>6</v>
      </c>
      <c r="C7" s="4">
        <f>100-B7</f>
        <v>94</v>
      </c>
      <c r="D7" s="3"/>
      <c r="G7" s="3">
        <v>2018</v>
      </c>
      <c r="H7" s="3">
        <v>2024</v>
      </c>
      <c r="I7" s="3">
        <f>H7-G7</f>
        <v>6</v>
      </c>
      <c r="J7" s="3">
        <f>I7-60</f>
        <v>-54</v>
      </c>
      <c r="L7">
        <v>2.88</v>
      </c>
      <c r="M7">
        <v>18.09</v>
      </c>
      <c r="N7">
        <f t="shared" si="0"/>
        <v>52.099199999999996</v>
      </c>
    </row>
    <row r="8" spans="1:16" ht="16.5" x14ac:dyDescent="0.3">
      <c r="A8" s="4"/>
      <c r="B8" s="4">
        <f>B7-60</f>
        <v>-54</v>
      </c>
      <c r="C8" s="4"/>
      <c r="D8" s="3"/>
      <c r="G8" s="3"/>
      <c r="H8" s="3"/>
      <c r="I8" s="3"/>
      <c r="L8">
        <v>7.19</v>
      </c>
      <c r="M8">
        <v>7.72</v>
      </c>
      <c r="N8">
        <f t="shared" si="0"/>
        <v>55.506799999999998</v>
      </c>
    </row>
    <row r="9" spans="1:16" ht="16.5" x14ac:dyDescent="0.3">
      <c r="A9" s="4" t="s">
        <v>7</v>
      </c>
      <c r="B9" s="8">
        <f>624*2700</f>
        <v>1684800</v>
      </c>
      <c r="C9" s="8"/>
      <c r="D9" s="8"/>
      <c r="F9" s="12"/>
      <c r="G9" s="13" t="s">
        <v>23</v>
      </c>
      <c r="H9" s="13" t="s">
        <v>22</v>
      </c>
      <c r="I9" s="13"/>
      <c r="N9" s="19">
        <f>SUM(N3:N8)</f>
        <v>343.43700000000001</v>
      </c>
      <c r="P9">
        <f>343+8+205+29</f>
        <v>585</v>
      </c>
    </row>
    <row r="10" spans="1:16" ht="16.5" x14ac:dyDescent="0.3">
      <c r="A10" s="4" t="s">
        <v>8</v>
      </c>
      <c r="B10" s="4"/>
      <c r="C10" s="4"/>
      <c r="D10" s="3"/>
      <c r="F10" s="12"/>
      <c r="G10" s="13">
        <v>520</v>
      </c>
      <c r="H10" s="13">
        <f>G10*1.2</f>
        <v>624</v>
      </c>
      <c r="I10" s="13"/>
    </row>
    <row r="11" spans="1:16" ht="16.5" x14ac:dyDescent="0.3">
      <c r="A11" s="4"/>
      <c r="B11" s="4"/>
      <c r="C11" s="4"/>
      <c r="D11" s="3"/>
      <c r="F11" s="12"/>
      <c r="G11" s="13"/>
      <c r="H11" s="13"/>
      <c r="I11" s="13"/>
      <c r="L11">
        <v>3.51</v>
      </c>
      <c r="M11">
        <v>2.19</v>
      </c>
      <c r="N11">
        <f t="shared" si="0"/>
        <v>7.6868999999999996</v>
      </c>
    </row>
    <row r="12" spans="1:16" ht="16.5" x14ac:dyDescent="0.3">
      <c r="A12" s="4" t="s">
        <v>9</v>
      </c>
      <c r="B12" s="4">
        <f>100-10</f>
        <v>90</v>
      </c>
      <c r="C12" s="4"/>
      <c r="D12" s="3"/>
      <c r="F12" s="12"/>
      <c r="G12" s="13"/>
      <c r="H12" s="13"/>
      <c r="I12" s="13"/>
    </row>
    <row r="13" spans="1:16" ht="16.5" x14ac:dyDescent="0.3">
      <c r="A13" s="4" t="s">
        <v>10</v>
      </c>
      <c r="B13" s="4">
        <f>B12*B7/60</f>
        <v>9</v>
      </c>
      <c r="C13" s="4"/>
      <c r="D13" s="4"/>
      <c r="G13" s="3"/>
      <c r="H13" s="3"/>
      <c r="I13" s="3"/>
    </row>
    <row r="14" spans="1:16" ht="16.5" x14ac:dyDescent="0.3">
      <c r="A14" s="4"/>
      <c r="B14" s="9">
        <f>B13%</f>
        <v>0.09</v>
      </c>
      <c r="C14" s="9"/>
      <c r="D14" s="14"/>
      <c r="L14">
        <v>11.73</v>
      </c>
      <c r="M14">
        <v>17.5</v>
      </c>
      <c r="N14">
        <f t="shared" si="0"/>
        <v>205.27500000000001</v>
      </c>
    </row>
    <row r="15" spans="1:16" ht="16.5" x14ac:dyDescent="0.3">
      <c r="A15" s="4" t="s">
        <v>11</v>
      </c>
      <c r="B15" s="8">
        <f>ROUND((B9*B14),0)</f>
        <v>151632</v>
      </c>
      <c r="C15" s="8"/>
      <c r="D15" s="8"/>
    </row>
    <row r="16" spans="1:16" ht="16.5" x14ac:dyDescent="0.3">
      <c r="A16" s="4" t="s">
        <v>2</v>
      </c>
      <c r="B16" s="8">
        <v>520</v>
      </c>
      <c r="C16" s="8"/>
      <c r="D16" s="7"/>
      <c r="L16">
        <v>6.1</v>
      </c>
      <c r="M16">
        <v>2.2999999999999998</v>
      </c>
      <c r="N16">
        <f t="shared" si="0"/>
        <v>14.029999999999998</v>
      </c>
    </row>
    <row r="17" spans="1:17" ht="16.5" x14ac:dyDescent="0.3">
      <c r="A17" s="4" t="s">
        <v>21</v>
      </c>
      <c r="B17" s="4">
        <v>16000</v>
      </c>
      <c r="C17" s="4"/>
      <c r="D17" s="3"/>
      <c r="L17">
        <v>7.82</v>
      </c>
      <c r="M17">
        <v>1.9</v>
      </c>
      <c r="N17">
        <f t="shared" si="0"/>
        <v>14.858000000000001</v>
      </c>
    </row>
    <row r="18" spans="1:17" ht="16.5" x14ac:dyDescent="0.3">
      <c r="A18" s="4" t="s">
        <v>12</v>
      </c>
      <c r="B18" s="8">
        <f>B17*B16</f>
        <v>8320000</v>
      </c>
      <c r="C18" s="8"/>
      <c r="D18" s="7"/>
      <c r="G18" t="s">
        <v>24</v>
      </c>
      <c r="H18" t="s">
        <v>26</v>
      </c>
      <c r="I18" t="s">
        <v>25</v>
      </c>
      <c r="N18">
        <f>SUM(N16:N17)</f>
        <v>28.887999999999998</v>
      </c>
    </row>
    <row r="19" spans="1:17" ht="33" x14ac:dyDescent="0.3">
      <c r="A19" s="18" t="s">
        <v>13</v>
      </c>
      <c r="B19" s="11">
        <f>B18-B15</f>
        <v>8168368</v>
      </c>
      <c r="C19" s="11">
        <f>B19/520</f>
        <v>15708.4</v>
      </c>
      <c r="D19" s="11"/>
      <c r="G19">
        <f>120+46+70+52+56+8</f>
        <v>352</v>
      </c>
      <c r="H19">
        <f>11.73*17.5</f>
        <v>205.27500000000001</v>
      </c>
      <c r="I19">
        <f>14+15</f>
        <v>29</v>
      </c>
      <c r="J19">
        <f>G19+H19+I19</f>
        <v>586.27499999999998</v>
      </c>
    </row>
    <row r="20" spans="1:17" ht="16.5" x14ac:dyDescent="0.3">
      <c r="A20" s="10" t="s">
        <v>14</v>
      </c>
      <c r="B20" s="20">
        <f>B19*0.9</f>
        <v>7351531.2000000002</v>
      </c>
      <c r="C20" s="11"/>
      <c r="D20" s="11"/>
      <c r="M20" s="21">
        <v>137600</v>
      </c>
      <c r="N20" s="21"/>
      <c r="O20" s="21"/>
      <c r="P20" s="21"/>
      <c r="Q20" s="21"/>
    </row>
    <row r="21" spans="1:17" ht="16.5" x14ac:dyDescent="0.3">
      <c r="A21" s="10" t="s">
        <v>15</v>
      </c>
      <c r="B21" s="20">
        <f>B19*0.8</f>
        <v>6534694.4000000004</v>
      </c>
      <c r="C21" s="11"/>
      <c r="D21" s="11"/>
      <c r="M21" s="21">
        <f>M20/100*105</f>
        <v>144480</v>
      </c>
      <c r="N21" s="22">
        <f>M21/10.764</f>
        <v>13422.519509476033</v>
      </c>
      <c r="O21" s="21"/>
      <c r="P21" s="21"/>
      <c r="Q21" s="21">
        <v>624</v>
      </c>
    </row>
    <row r="22" spans="1:17" ht="16.5" x14ac:dyDescent="0.3">
      <c r="A22" s="10" t="s">
        <v>16</v>
      </c>
      <c r="B22" s="11">
        <f>B19*0.025/12</f>
        <v>17017.433333333334</v>
      </c>
      <c r="C22" s="11"/>
      <c r="D22" s="11"/>
      <c r="M22" s="21"/>
      <c r="N22" s="22"/>
      <c r="O22" s="21"/>
      <c r="P22" s="21"/>
      <c r="Q22" s="21">
        <v>12848</v>
      </c>
    </row>
    <row r="23" spans="1:17" x14ac:dyDescent="0.25">
      <c r="M23" s="21">
        <v>41400</v>
      </c>
      <c r="N23" s="22"/>
      <c r="O23" s="21"/>
      <c r="P23" s="21"/>
      <c r="Q23" s="21">
        <f>Q22*Q21</f>
        <v>8017152</v>
      </c>
    </row>
    <row r="24" spans="1:17" x14ac:dyDescent="0.25">
      <c r="B24" s="1"/>
      <c r="M24" s="21"/>
      <c r="N24" s="22"/>
      <c r="O24" s="21"/>
      <c r="P24" s="21"/>
      <c r="Q24" s="21"/>
    </row>
    <row r="25" spans="1:17" x14ac:dyDescent="0.25">
      <c r="B25" s="1">
        <f>B19/520</f>
        <v>15708.4</v>
      </c>
      <c r="M25" s="21">
        <f>M21-M23</f>
        <v>103080</v>
      </c>
      <c r="N25" s="22"/>
      <c r="O25" s="21"/>
      <c r="P25" s="21"/>
      <c r="Q25" s="21"/>
    </row>
    <row r="26" spans="1:17" x14ac:dyDescent="0.25">
      <c r="M26" s="21">
        <f>M25*94%</f>
        <v>96895.2</v>
      </c>
      <c r="N26" s="22"/>
      <c r="O26" s="21"/>
      <c r="P26" s="21"/>
      <c r="Q26" s="21"/>
    </row>
    <row r="27" spans="1:17" x14ac:dyDescent="0.25">
      <c r="M27" s="21"/>
      <c r="N27" s="22"/>
      <c r="O27" s="21"/>
      <c r="P27" s="21"/>
      <c r="Q27" s="21"/>
    </row>
    <row r="28" spans="1:17" x14ac:dyDescent="0.25">
      <c r="M28" s="22">
        <f>M26+M23</f>
        <v>138295.20000000001</v>
      </c>
      <c r="N28" s="22">
        <f>M28/10.764</f>
        <v>12847.937569676702</v>
      </c>
      <c r="O28" s="21"/>
      <c r="P28" s="21"/>
      <c r="Q28" s="21"/>
    </row>
    <row r="29" spans="1:17" x14ac:dyDescent="0.25">
      <c r="E29" t="s">
        <v>17</v>
      </c>
      <c r="M29" s="21"/>
      <c r="N29" s="21"/>
      <c r="O29" s="21"/>
      <c r="P29" s="21"/>
      <c r="Q29" s="21"/>
    </row>
    <row r="30" spans="1:17" x14ac:dyDescent="0.25">
      <c r="D30" s="3" t="s">
        <v>3</v>
      </c>
      <c r="E30" s="3" t="s">
        <v>18</v>
      </c>
      <c r="F30" s="3" t="s">
        <v>0</v>
      </c>
      <c r="G30" s="3" t="s">
        <v>19</v>
      </c>
      <c r="H30" s="3" t="s">
        <v>20</v>
      </c>
      <c r="I30" s="3"/>
      <c r="M30" s="21"/>
      <c r="N30" s="21"/>
      <c r="O30" s="21"/>
      <c r="P30" s="21"/>
      <c r="Q30" s="21"/>
    </row>
    <row r="31" spans="1:17" x14ac:dyDescent="0.25">
      <c r="D31" s="3"/>
      <c r="E31" s="5">
        <v>460</v>
      </c>
      <c r="F31" s="3">
        <v>7200000</v>
      </c>
      <c r="G31" s="3">
        <f t="shared" ref="G31:G36" si="1">F31/E31</f>
        <v>15652.173913043478</v>
      </c>
      <c r="H31" s="3" t="e">
        <f t="shared" ref="H31:H36" si="2">F31/D31</f>
        <v>#DIV/0!</v>
      </c>
      <c r="I31" s="3"/>
    </row>
    <row r="32" spans="1:17" x14ac:dyDescent="0.25">
      <c r="D32" s="3"/>
      <c r="E32" s="5">
        <v>676</v>
      </c>
      <c r="F32" s="3">
        <v>12000000</v>
      </c>
      <c r="G32" s="3">
        <f t="shared" si="1"/>
        <v>17751.479289940828</v>
      </c>
      <c r="H32" s="3">
        <f>G32/1.2</f>
        <v>14792.899408284024</v>
      </c>
      <c r="I32" s="3" t="e">
        <f>F32/D32</f>
        <v>#DIV/0!</v>
      </c>
    </row>
    <row r="33" spans="4:14" x14ac:dyDescent="0.25">
      <c r="D33" s="3"/>
      <c r="E33" s="5">
        <v>372</v>
      </c>
      <c r="F33" s="7">
        <v>6283000</v>
      </c>
      <c r="G33" s="3">
        <f t="shared" si="1"/>
        <v>16889.784946236559</v>
      </c>
      <c r="H33" s="3" t="e">
        <f t="shared" si="2"/>
        <v>#DIV/0!</v>
      </c>
      <c r="I33" s="3">
        <f>D33/E33</f>
        <v>0</v>
      </c>
    </row>
    <row r="34" spans="4:14" x14ac:dyDescent="0.25">
      <c r="D34" s="3"/>
      <c r="E34" s="5">
        <v>825</v>
      </c>
      <c r="F34" s="7">
        <v>13000000</v>
      </c>
      <c r="G34" s="6">
        <f t="shared" si="1"/>
        <v>15757.575757575758</v>
      </c>
      <c r="H34" s="6" t="e">
        <f t="shared" si="2"/>
        <v>#DIV/0!</v>
      </c>
      <c r="I34" s="3">
        <f>D34/E34</f>
        <v>0</v>
      </c>
    </row>
    <row r="35" spans="4:14" x14ac:dyDescent="0.25">
      <c r="D35" s="3"/>
      <c r="E35" s="6"/>
      <c r="F35" s="6">
        <v>20000000</v>
      </c>
      <c r="G35" s="6" t="e">
        <f t="shared" si="1"/>
        <v>#DIV/0!</v>
      </c>
      <c r="H35" s="6" t="e">
        <f t="shared" si="2"/>
        <v>#DIV/0!</v>
      </c>
      <c r="I35" s="3"/>
    </row>
    <row r="36" spans="4:14" x14ac:dyDescent="0.25">
      <c r="D36" s="6"/>
      <c r="E36" s="6"/>
      <c r="F36" s="6"/>
      <c r="G36" s="6" t="e">
        <f t="shared" si="1"/>
        <v>#DIV/0!</v>
      </c>
      <c r="H36" s="6" t="e">
        <f t="shared" si="2"/>
        <v>#DIV/0!</v>
      </c>
      <c r="I36" s="3"/>
    </row>
    <row r="38" spans="4:14" x14ac:dyDescent="0.25">
      <c r="D38" s="3"/>
      <c r="E38" s="2">
        <v>380</v>
      </c>
      <c r="F38" s="2">
        <v>5700000</v>
      </c>
      <c r="G38" s="3">
        <f>F38/E38</f>
        <v>15000</v>
      </c>
      <c r="H38">
        <v>399000</v>
      </c>
      <c r="I38">
        <v>30000</v>
      </c>
      <c r="J38" s="3">
        <f>I38+H38+F38</f>
        <v>6129000</v>
      </c>
      <c r="K38" s="3">
        <f>J38/E38</f>
        <v>16128.947368421053</v>
      </c>
      <c r="L38" s="7" t="e">
        <f>F38/D38</f>
        <v>#DIV/0!</v>
      </c>
      <c r="M38" s="3"/>
      <c r="N38">
        <f>F38/E38</f>
        <v>15000</v>
      </c>
    </row>
    <row r="39" spans="4:14" x14ac:dyDescent="0.25">
      <c r="D39" s="3"/>
      <c r="E39" s="2"/>
      <c r="F39" s="2">
        <v>8800000</v>
      </c>
      <c r="G39" s="3" t="e">
        <f>F39/E39</f>
        <v>#DIV/0!</v>
      </c>
      <c r="H39">
        <v>264300</v>
      </c>
      <c r="I39">
        <v>30000</v>
      </c>
      <c r="J39" s="3">
        <f>I39+H39+F39</f>
        <v>9094300</v>
      </c>
      <c r="K39" s="3" t="e">
        <f>J39/E39</f>
        <v>#DIV/0!</v>
      </c>
      <c r="L39" s="7" t="e">
        <f>F39/D39</f>
        <v>#DIV/0!</v>
      </c>
      <c r="M39" s="3" t="e">
        <f>F39/D39</f>
        <v>#DIV/0!</v>
      </c>
      <c r="N39" t="e">
        <f>F39/E39</f>
        <v>#DIV/0!</v>
      </c>
    </row>
    <row r="40" spans="4:14" x14ac:dyDescent="0.25">
      <c r="D40" s="3"/>
      <c r="E40" s="3"/>
      <c r="F40" s="3"/>
      <c r="G40" s="3" t="e">
        <f>F40/E40</f>
        <v>#DIV/0!</v>
      </c>
      <c r="H40" s="3">
        <v>744000</v>
      </c>
      <c r="I40">
        <v>30000</v>
      </c>
      <c r="J40" s="3">
        <f>I40+H40+F40</f>
        <v>774000</v>
      </c>
      <c r="K40" s="3" t="e">
        <f>J40/E40</f>
        <v>#DIV/0!</v>
      </c>
      <c r="L40" s="3" t="e">
        <f>F40/D40</f>
        <v>#DIV/0!</v>
      </c>
      <c r="M40" s="3"/>
      <c r="N40" t="e">
        <f>F40/E40</f>
        <v>#DIV/0!</v>
      </c>
    </row>
    <row r="41" spans="4:14" x14ac:dyDescent="0.25">
      <c r="D41" s="3"/>
      <c r="E41" s="3"/>
      <c r="F41" s="3"/>
      <c r="G41" s="3" t="e">
        <f>F41/E41</f>
        <v>#DIV/0!</v>
      </c>
      <c r="H41" s="3">
        <v>864000</v>
      </c>
      <c r="I41" s="3">
        <v>30000</v>
      </c>
      <c r="J41" s="3">
        <f>I41+H41+F41</f>
        <v>894000</v>
      </c>
      <c r="K41" s="3" t="e">
        <f>J41/E41</f>
        <v>#DIV/0!</v>
      </c>
      <c r="L41" s="3" t="e">
        <f>F41/D41</f>
        <v>#DIV/0!</v>
      </c>
      <c r="M41" s="3"/>
      <c r="N41" t="e">
        <f>F41/E41</f>
        <v>#DIV/0!</v>
      </c>
    </row>
    <row r="42" spans="4:14" x14ac:dyDescent="0.25">
      <c r="N42" t="e">
        <f>AVERAGE(N38:N41)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Z58" sqref="Z5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2024-05-04T12:34:03Z</dcterms:modified>
</cp:coreProperties>
</file>