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Sheet1" sheetId="1" r:id="rId1"/>
    <sheet name="Sheet3" sheetId="3" r:id="rId2"/>
    <sheet name="Sheet2" sheetId="2" r:id="rId3"/>
    <sheet name="Sheet4" sheetId="4" r:id="rId4"/>
    <sheet name="Sheet5" sheetId="5" r:id="rId5"/>
    <sheet name="Sheet6" sheetId="6" r:id="rId6"/>
    <sheet name="Sheet7" sheetId="7" r:id="rId7"/>
    <sheet name="Sheet8" sheetId="8" r:id="rId8"/>
    <sheet name="Sheet9" sheetId="9" r:id="rId9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3" i="1" l="1"/>
  <c r="H12" i="1" l="1"/>
  <c r="H10" i="1"/>
  <c r="H8" i="1"/>
  <c r="C25" i="1"/>
  <c r="C26" i="1"/>
  <c r="C27" i="1"/>
  <c r="C28" i="1"/>
  <c r="C29" i="1"/>
  <c r="C24" i="1"/>
  <c r="C19" i="1"/>
  <c r="C20" i="1"/>
  <c r="C18" i="1"/>
  <c r="N4" i="1"/>
  <c r="N3" i="1"/>
  <c r="I2" i="1"/>
  <c r="L3" i="1"/>
  <c r="L4" i="1"/>
  <c r="L2" i="1"/>
  <c r="H4" i="1"/>
  <c r="H6" i="1" s="1"/>
  <c r="A12" i="1"/>
  <c r="B5" i="1"/>
  <c r="H5" i="1" l="1"/>
</calcChain>
</file>

<file path=xl/sharedStrings.xml><?xml version="1.0" encoding="utf-8"?>
<sst xmlns="http://schemas.openxmlformats.org/spreadsheetml/2006/main" count="22" uniqueCount="19">
  <si>
    <t>05.07.2021</t>
  </si>
  <si>
    <t>RERA Carpet</t>
  </si>
  <si>
    <t>BU</t>
  </si>
  <si>
    <t>Previous Valuation Report</t>
  </si>
  <si>
    <t>Carpet</t>
  </si>
  <si>
    <t>Rates</t>
  </si>
  <si>
    <t>FMV</t>
  </si>
  <si>
    <t>RV 85%</t>
  </si>
  <si>
    <t>DV 70%</t>
  </si>
  <si>
    <t>Insurable</t>
  </si>
  <si>
    <t>Guideline</t>
  </si>
  <si>
    <t>Rental</t>
  </si>
  <si>
    <t>IGR</t>
  </si>
  <si>
    <t>Value</t>
  </si>
  <si>
    <t>ROC</t>
  </si>
  <si>
    <t>Price Indicators</t>
  </si>
  <si>
    <t>CA</t>
  </si>
  <si>
    <t>19°06'51.5"N 72°56'19.5"E</t>
  </si>
  <si>
    <t>24.03.2022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</si>
</sst>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 * #,##0.00_ ;_ * \-#,##0.00_ ;_ * &quot;-&quot;??_ ;_ @_ 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24"/>
      <color rgb="FF202124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7">
    <xf numFmtId="0" fontId="0" fillId="0" borderId="0" xfId="0"/>
    <xf numFmtId="43" fontId="0" fillId="0" borderId="0" xfId="1" applyFont="1"/>
    <xf numFmtId="0" fontId="0" fillId="2" borderId="0" xfId="0" applyFill="1"/>
    <xf numFmtId="0" fontId="3" fillId="0" borderId="0" xfId="0" applyFont="1" applyAlignment="1">
      <alignment horizontal="left" vertical="center" wrapText="1"/>
    </xf>
    <xf numFmtId="0" fontId="2" fillId="0" borderId="0" xfId="0" applyFont="1"/>
    <xf numFmtId="43" fontId="0" fillId="2" borderId="0" xfId="1" applyFont="1" applyFill="1"/>
    <xf numFmtId="43" fontId="0" fillId="0" borderId="0" xfId="0" applyNumberForma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607695</xdr:colOff>
      <xdr:row>44</xdr:row>
      <xdr:rowOff>189428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0</xdr:row>
      <xdr:rowOff>0</xdr:rowOff>
    </xdr:from>
    <xdr:to>
      <xdr:col>50</xdr:col>
      <xdr:colOff>379095</xdr:colOff>
      <xdr:row>44</xdr:row>
      <xdr:rowOff>189428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097250" y="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53</xdr:col>
      <xdr:colOff>0</xdr:colOff>
      <xdr:row>0</xdr:row>
      <xdr:rowOff>0</xdr:rowOff>
    </xdr:from>
    <xdr:to>
      <xdr:col>77</xdr:col>
      <xdr:colOff>379095</xdr:colOff>
      <xdr:row>44</xdr:row>
      <xdr:rowOff>189428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2813625" y="0"/>
          <a:ext cx="15238095" cy="85714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134815</xdr:colOff>
      <xdr:row>20</xdr:row>
      <xdr:rowOff>162479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498015" cy="397247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268524</xdr:colOff>
      <xdr:row>32</xdr:row>
      <xdr:rowOff>181851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070124" cy="627785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77997</xdr:colOff>
      <xdr:row>31</xdr:row>
      <xdr:rowOff>181825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879597" cy="60873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125629</xdr:colOff>
      <xdr:row>31</xdr:row>
      <xdr:rowOff>105614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927229" cy="60111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525650</xdr:colOff>
      <xdr:row>32</xdr:row>
      <xdr:rowOff>67535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717650" cy="616353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573367</xdr:colOff>
      <xdr:row>36</xdr:row>
      <xdr:rowOff>105747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374967" cy="696374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535176</xdr:colOff>
      <xdr:row>37</xdr:row>
      <xdr:rowOff>984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727176" cy="704948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9"/>
  <sheetViews>
    <sheetView tabSelected="1" topLeftCell="A2" workbookViewId="0">
      <selection activeCell="K25" sqref="K25"/>
    </sheetView>
  </sheetViews>
  <sheetFormatPr defaultRowHeight="15" x14ac:dyDescent="0.25"/>
  <cols>
    <col min="1" max="1" width="12.5703125" bestFit="1" customWidth="1"/>
    <col min="8" max="8" width="12.5703125" bestFit="1" customWidth="1"/>
    <col min="9" max="9" width="9.28515625" bestFit="1" customWidth="1"/>
    <col min="10" max="10" width="10" bestFit="1" customWidth="1"/>
    <col min="12" max="12" width="10" bestFit="1" customWidth="1"/>
    <col min="14" max="14" width="11.5703125" bestFit="1" customWidth="1"/>
  </cols>
  <sheetData>
    <row r="1" spans="1:14" x14ac:dyDescent="0.25">
      <c r="A1" t="s">
        <v>0</v>
      </c>
    </row>
    <row r="2" spans="1:14" x14ac:dyDescent="0.25">
      <c r="A2">
        <v>6780000</v>
      </c>
      <c r="G2" t="s">
        <v>4</v>
      </c>
      <c r="H2" s="1">
        <v>398</v>
      </c>
      <c r="I2" s="1">
        <f>H2*1.1</f>
        <v>437.8</v>
      </c>
      <c r="L2" s="1">
        <f>30250</f>
        <v>30250</v>
      </c>
      <c r="M2" s="1"/>
      <c r="N2" s="1">
        <v>139830</v>
      </c>
    </row>
    <row r="3" spans="1:14" x14ac:dyDescent="0.25">
      <c r="G3" t="s">
        <v>5</v>
      </c>
      <c r="H3" s="1">
        <v>19500</v>
      </c>
      <c r="I3" s="1">
        <v>3000</v>
      </c>
      <c r="J3" s="6">
        <f>H3-I3</f>
        <v>16500</v>
      </c>
      <c r="L3" s="1">
        <f>L2/100*115</f>
        <v>34787.5</v>
      </c>
      <c r="M3" s="1"/>
      <c r="N3" s="1">
        <f>N2/100*110</f>
        <v>153813</v>
      </c>
    </row>
    <row r="4" spans="1:14" x14ac:dyDescent="0.25">
      <c r="A4" t="s">
        <v>1</v>
      </c>
      <c r="B4">
        <v>398</v>
      </c>
      <c r="G4" s="2" t="s">
        <v>6</v>
      </c>
      <c r="H4" s="5">
        <f>H3*H2</f>
        <v>7761000</v>
      </c>
      <c r="I4" s="1"/>
      <c r="L4" s="1">
        <f>L3/10.764</f>
        <v>3231.8376068376069</v>
      </c>
      <c r="M4" s="1"/>
      <c r="N4" s="1">
        <f>N3/10.764</f>
        <v>14289.576365663323</v>
      </c>
    </row>
    <row r="5" spans="1:14" x14ac:dyDescent="0.25">
      <c r="A5" t="s">
        <v>2</v>
      </c>
      <c r="B5">
        <f>B4*1.1</f>
        <v>437.8</v>
      </c>
      <c r="G5" t="s">
        <v>7</v>
      </c>
      <c r="H5" s="1">
        <f>H4*85%</f>
        <v>6596850</v>
      </c>
      <c r="I5" s="1"/>
    </row>
    <row r="6" spans="1:14" x14ac:dyDescent="0.25">
      <c r="B6">
        <v>438</v>
      </c>
      <c r="G6" t="s">
        <v>8</v>
      </c>
      <c r="H6" s="1">
        <f>H4*70%</f>
        <v>5432700</v>
      </c>
      <c r="I6" s="1"/>
    </row>
    <row r="7" spans="1:14" x14ac:dyDescent="0.25">
      <c r="H7" s="1"/>
      <c r="I7" s="1"/>
    </row>
    <row r="8" spans="1:14" x14ac:dyDescent="0.25">
      <c r="A8" t="s">
        <v>18</v>
      </c>
      <c r="G8" t="s">
        <v>9</v>
      </c>
      <c r="H8" s="1">
        <f>I2*3000</f>
        <v>1313400</v>
      </c>
      <c r="I8" s="1"/>
    </row>
    <row r="9" spans="1:14" x14ac:dyDescent="0.25">
      <c r="A9" t="s">
        <v>3</v>
      </c>
      <c r="H9" s="1"/>
      <c r="I9" s="1"/>
    </row>
    <row r="10" spans="1:14" x14ac:dyDescent="0.25">
      <c r="A10" s="1">
        <v>398</v>
      </c>
      <c r="G10" t="s">
        <v>10</v>
      </c>
      <c r="H10" s="1">
        <f>I2*14290</f>
        <v>6256162</v>
      </c>
      <c r="I10" s="1"/>
    </row>
    <row r="11" spans="1:14" x14ac:dyDescent="0.25">
      <c r="A11" s="1">
        <v>18800</v>
      </c>
      <c r="H11" s="1"/>
      <c r="I11" s="1"/>
    </row>
    <row r="12" spans="1:14" x14ac:dyDescent="0.25">
      <c r="A12" s="1">
        <f>A11*A10</f>
        <v>7482400</v>
      </c>
      <c r="G12" t="s">
        <v>11</v>
      </c>
      <c r="H12" s="1">
        <f>H4*0.025/12</f>
        <v>16168.75</v>
      </c>
      <c r="I12" s="1"/>
    </row>
    <row r="16" spans="1:14" x14ac:dyDescent="0.25">
      <c r="A16" t="s">
        <v>12</v>
      </c>
    </row>
    <row r="17" spans="1:3" x14ac:dyDescent="0.25">
      <c r="A17" t="s">
        <v>4</v>
      </c>
      <c r="B17" t="s">
        <v>13</v>
      </c>
      <c r="C17" t="s">
        <v>14</v>
      </c>
    </row>
    <row r="18" spans="1:3" x14ac:dyDescent="0.25">
      <c r="A18" s="2">
        <v>398</v>
      </c>
      <c r="B18" s="2">
        <v>7487142</v>
      </c>
      <c r="C18" s="2">
        <f>B18/A18</f>
        <v>18811.914572864323</v>
      </c>
    </row>
    <row r="19" spans="1:3" x14ac:dyDescent="0.25">
      <c r="A19">
        <v>398</v>
      </c>
      <c r="B19">
        <v>7153810</v>
      </c>
      <c r="C19">
        <f t="shared" ref="C19:C20" si="0">B19/A19</f>
        <v>17974.396984924624</v>
      </c>
    </row>
    <row r="20" spans="1:3" x14ac:dyDescent="0.25">
      <c r="A20">
        <v>398</v>
      </c>
      <c r="B20">
        <v>7010952</v>
      </c>
      <c r="C20">
        <f t="shared" si="0"/>
        <v>17615.45728643216</v>
      </c>
    </row>
    <row r="22" spans="1:3" x14ac:dyDescent="0.25">
      <c r="A22" t="s">
        <v>15</v>
      </c>
    </row>
    <row r="23" spans="1:3" x14ac:dyDescent="0.25">
      <c r="A23" t="s">
        <v>16</v>
      </c>
      <c r="B23" t="s">
        <v>13</v>
      </c>
      <c r="C23" t="s">
        <v>14</v>
      </c>
    </row>
    <row r="24" spans="1:3" x14ac:dyDescent="0.25">
      <c r="A24">
        <v>371</v>
      </c>
      <c r="B24">
        <v>7100000</v>
      </c>
      <c r="C24">
        <f>B24/A24</f>
        <v>19137.466307277627</v>
      </c>
    </row>
    <row r="25" spans="1:3" x14ac:dyDescent="0.25">
      <c r="A25" s="4">
        <v>416</v>
      </c>
      <c r="B25" s="4">
        <v>9200000</v>
      </c>
      <c r="C25" s="4">
        <f t="shared" ref="C25:C29" si="1">B25/A25</f>
        <v>22115.384615384617</v>
      </c>
    </row>
    <row r="26" spans="1:3" x14ac:dyDescent="0.25">
      <c r="A26">
        <v>398</v>
      </c>
      <c r="B26">
        <v>7180000</v>
      </c>
      <c r="C26">
        <f t="shared" si="1"/>
        <v>18040.201005025127</v>
      </c>
    </row>
    <row r="27" spans="1:3" x14ac:dyDescent="0.25">
      <c r="A27">
        <v>398</v>
      </c>
      <c r="B27">
        <v>7090000</v>
      </c>
      <c r="C27">
        <f t="shared" si="1"/>
        <v>17814.070351758794</v>
      </c>
    </row>
    <row r="28" spans="1:3" x14ac:dyDescent="0.25">
      <c r="A28">
        <v>371</v>
      </c>
      <c r="B28">
        <v>7100000</v>
      </c>
      <c r="C28">
        <f t="shared" si="1"/>
        <v>19137.466307277627</v>
      </c>
    </row>
    <row r="29" spans="1:3" x14ac:dyDescent="0.25">
      <c r="A29" s="4">
        <v>504</v>
      </c>
      <c r="B29" s="4">
        <v>10900000</v>
      </c>
      <c r="C29" s="4">
        <f t="shared" si="1"/>
        <v>21626.984126984127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10" zoomScaleNormal="10" workbookViewId="0">
      <selection activeCell="BB1" sqref="BB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2"/>
  <sheetViews>
    <sheetView workbookViewId="0">
      <selection activeCell="A22" sqref="A22"/>
    </sheetView>
  </sheetViews>
  <sheetFormatPr defaultRowHeight="15" x14ac:dyDescent="0.25"/>
  <sheetData>
    <row r="22" spans="1:1" ht="270" x14ac:dyDescent="0.25">
      <c r="A22" s="3" t="s">
        <v>17</v>
      </c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Sheet3</vt:lpstr>
      <vt:lpstr>Sheet2</vt:lpstr>
      <vt:lpstr>Sheet4</vt:lpstr>
      <vt:lpstr>Sheet5</vt:lpstr>
      <vt:lpstr>Sheet6</vt:lpstr>
      <vt:lpstr>Sheet7</vt:lpstr>
      <vt:lpstr>Sheet8</vt:lpstr>
      <vt:lpstr>Sheet9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2024-05-09T11:14:46Z</dcterms:modified>
</cp:coreProperties>
</file>