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24" i="1" l="1"/>
  <c r="O28" i="1"/>
  <c r="O22" i="1"/>
  <c r="N28" i="1"/>
  <c r="N26" i="1"/>
  <c r="L3" i="1"/>
  <c r="N25" i="1"/>
  <c r="K19" i="1"/>
  <c r="K18" i="1"/>
  <c r="K17" i="1"/>
  <c r="K15" i="1"/>
  <c r="K12" i="1"/>
  <c r="T3" i="1"/>
  <c r="K20" i="1"/>
  <c r="Q17" i="1"/>
  <c r="Q13" i="1"/>
  <c r="Q14" i="1"/>
  <c r="Q15" i="1"/>
  <c r="Q16" i="1"/>
  <c r="Q19" i="1"/>
  <c r="Q12" i="1"/>
  <c r="K5" i="1"/>
  <c r="R3" i="1"/>
  <c r="P4" i="1"/>
  <c r="N3" i="1"/>
  <c r="K8" i="1"/>
  <c r="K3" i="1"/>
  <c r="K4" i="1" s="1"/>
  <c r="K9" i="1" l="1"/>
  <c r="K10" i="1" s="1"/>
</calcChain>
</file>

<file path=xl/sharedStrings.xml><?xml version="1.0" encoding="utf-8"?>
<sst xmlns="http://schemas.openxmlformats.org/spreadsheetml/2006/main" count="16" uniqueCount="16">
  <si>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</si>
  <si>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</si>
  <si>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</si>
  <si>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</si>
  <si>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</si>
  <si>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</si>
  <si>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</si>
  <si>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</si>
  <si>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Area</t>
  </si>
  <si>
    <t>Rate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</si>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</sst>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5" formatCode="_ * #,##0_ ;_ * \-#,##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1" xfId="0" applyBorder="1"/>
    <xf numFmtId="43" fontId="0" fillId="0" borderId="1" xfId="0" applyNumberFormat="1" applyBorder="1"/>
    <xf numFmtId="10" fontId="0" fillId="0" borderId="1" xfId="0" applyNumberFormat="1" applyBorder="1"/>
    <xf numFmtId="43" fontId="0" fillId="0" borderId="1" xfId="1" applyFont="1" applyBorder="1"/>
    <xf numFmtId="0" fontId="0" fillId="2" borderId="1" xfId="0" applyFill="1" applyBorder="1"/>
    <xf numFmtId="43" fontId="0" fillId="2" borderId="1" xfId="0" applyNumberFormat="1" applyFill="1" applyBorder="1"/>
    <xf numFmtId="43" fontId="0" fillId="0" borderId="0" xfId="0" applyNumberFormat="1"/>
    <xf numFmtId="43" fontId="0" fillId="0" borderId="0" xfId="1" applyFont="1"/>
    <xf numFmtId="165" fontId="0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1:T29"/>
  <sheetViews>
    <sheetView tabSelected="1" workbookViewId="0">
      <selection activeCell="R24" sqref="R24"/>
    </sheetView>
  </sheetViews>
  <sheetFormatPr defaultRowHeight="15" x14ac:dyDescent="0.25"/>
  <cols>
    <col min="10" max="10" width="28.42578125" bestFit="1" customWidth="1"/>
    <col min="11" max="11" width="12.5703125" bestFit="1" customWidth="1"/>
    <col min="13" max="13" width="10" bestFit="1" customWidth="1"/>
    <col min="14" max="14" width="11.5703125" bestFit="1" customWidth="1"/>
    <col min="15" max="15" width="10" bestFit="1" customWidth="1"/>
    <col min="18" max="18" width="12.5703125" bestFit="1" customWidth="1"/>
  </cols>
  <sheetData>
    <row r="1" spans="10:20" x14ac:dyDescent="0.25">
      <c r="J1" s="1" t="s">
        <v>0</v>
      </c>
      <c r="K1" s="1">
        <v>2024</v>
      </c>
    </row>
    <row r="2" spans="10:20" x14ac:dyDescent="0.25">
      <c r="J2" s="1" t="s">
        <v>1</v>
      </c>
      <c r="K2" s="1">
        <v>2009</v>
      </c>
      <c r="M2">
        <v>225</v>
      </c>
      <c r="N2">
        <v>25.09</v>
      </c>
      <c r="P2">
        <v>2024</v>
      </c>
      <c r="R2">
        <v>30250</v>
      </c>
      <c r="T2">
        <v>225</v>
      </c>
    </row>
    <row r="3" spans="10:20" x14ac:dyDescent="0.25">
      <c r="J3" s="1" t="s">
        <v>2</v>
      </c>
      <c r="K3" s="1">
        <f>K1-K2</f>
        <v>15</v>
      </c>
      <c r="L3">
        <f>100-K3</f>
        <v>85</v>
      </c>
      <c r="N3">
        <f>N2*10.764</f>
        <v>270.06876</v>
      </c>
      <c r="P3">
        <v>2009</v>
      </c>
      <c r="R3">
        <f>R2/10.764</f>
        <v>2810.2935711631367</v>
      </c>
      <c r="T3">
        <f>T2*1.2</f>
        <v>270</v>
      </c>
    </row>
    <row r="4" spans="10:20" x14ac:dyDescent="0.25">
      <c r="J4" s="1"/>
      <c r="K4" s="1">
        <f>60-K3</f>
        <v>45</v>
      </c>
      <c r="P4">
        <f>P2-P3</f>
        <v>15</v>
      </c>
    </row>
    <row r="5" spans="10:20" x14ac:dyDescent="0.25">
      <c r="J5" s="1" t="s">
        <v>3</v>
      </c>
      <c r="K5" s="2">
        <f>270*2800</f>
        <v>756000</v>
      </c>
    </row>
    <row r="6" spans="10:20" x14ac:dyDescent="0.25">
      <c r="J6" s="1" t="s">
        <v>4</v>
      </c>
      <c r="K6" s="1"/>
    </row>
    <row r="7" spans="10:20" x14ac:dyDescent="0.25">
      <c r="J7" s="1"/>
      <c r="K7" s="1"/>
    </row>
    <row r="8" spans="10:20" x14ac:dyDescent="0.25">
      <c r="J8" s="1" t="s">
        <v>5</v>
      </c>
      <c r="K8" s="1">
        <f>100-10</f>
        <v>90</v>
      </c>
    </row>
    <row r="9" spans="10:20" x14ac:dyDescent="0.25">
      <c r="J9" s="1" t="s">
        <v>6</v>
      </c>
      <c r="K9" s="1">
        <f>K8*K3/60</f>
        <v>22.5</v>
      </c>
    </row>
    <row r="10" spans="10:20" x14ac:dyDescent="0.25">
      <c r="J10" s="1"/>
      <c r="K10" s="3">
        <f>K9%</f>
        <v>0.22500000000000001</v>
      </c>
    </row>
    <row r="11" spans="10:20" x14ac:dyDescent="0.25">
      <c r="J11" s="1"/>
      <c r="K11" s="1"/>
    </row>
    <row r="12" spans="10:20" x14ac:dyDescent="0.25">
      <c r="J12" s="1" t="s">
        <v>7</v>
      </c>
      <c r="K12" s="2">
        <f>ROUND((K5*K10),0)</f>
        <v>170100</v>
      </c>
      <c r="O12">
        <v>8.8000000000000007</v>
      </c>
      <c r="P12">
        <v>13.2</v>
      </c>
      <c r="Q12">
        <f>P12*O12</f>
        <v>116.16</v>
      </c>
    </row>
    <row r="13" spans="10:20" x14ac:dyDescent="0.25">
      <c r="J13" s="1" t="s">
        <v>8</v>
      </c>
      <c r="K13" s="2">
        <v>225</v>
      </c>
      <c r="O13">
        <v>5.5</v>
      </c>
      <c r="P13">
        <v>13.2</v>
      </c>
      <c r="Q13">
        <f t="shared" ref="Q13:Q20" si="0">P13*O13</f>
        <v>72.599999999999994</v>
      </c>
    </row>
    <row r="14" spans="10:20" x14ac:dyDescent="0.25">
      <c r="J14" s="1" t="s">
        <v>9</v>
      </c>
      <c r="K14" s="4">
        <v>22800</v>
      </c>
      <c r="O14">
        <v>3.6</v>
      </c>
      <c r="P14">
        <v>3</v>
      </c>
      <c r="Q14">
        <f t="shared" si="0"/>
        <v>10.8</v>
      </c>
    </row>
    <row r="15" spans="10:20" x14ac:dyDescent="0.25">
      <c r="J15" s="1" t="s">
        <v>10</v>
      </c>
      <c r="K15" s="2">
        <f>K14*K13</f>
        <v>5130000</v>
      </c>
      <c r="O15">
        <v>6.2</v>
      </c>
      <c r="P15">
        <v>3.2</v>
      </c>
      <c r="Q15">
        <f t="shared" si="0"/>
        <v>19.840000000000003</v>
      </c>
    </row>
    <row r="16" spans="10:20" x14ac:dyDescent="0.25">
      <c r="J16" s="1" t="s">
        <v>11</v>
      </c>
      <c r="K16" s="1"/>
      <c r="O16">
        <v>3.2</v>
      </c>
      <c r="P16">
        <v>3.2</v>
      </c>
      <c r="Q16">
        <f t="shared" si="0"/>
        <v>10.240000000000002</v>
      </c>
    </row>
    <row r="17" spans="10:19" x14ac:dyDescent="0.25">
      <c r="J17" s="5" t="s">
        <v>12</v>
      </c>
      <c r="K17" s="6">
        <f>K15-K12</f>
        <v>4959900</v>
      </c>
      <c r="M17" s="7"/>
      <c r="Q17">
        <f>SUM(Q12:Q16)</f>
        <v>229.64000000000001</v>
      </c>
      <c r="S17">
        <v>230</v>
      </c>
    </row>
    <row r="18" spans="10:19" x14ac:dyDescent="0.25">
      <c r="J18" s="5" t="s">
        <v>13</v>
      </c>
      <c r="K18" s="6">
        <f>ROUND((K17*90%),0)</f>
        <v>4463910</v>
      </c>
      <c r="S18">
        <v>9</v>
      </c>
    </row>
    <row r="19" spans="10:19" x14ac:dyDescent="0.25">
      <c r="J19" s="5" t="s">
        <v>14</v>
      </c>
      <c r="K19" s="6">
        <f>ROUND((K17*80%),0)</f>
        <v>3967920</v>
      </c>
      <c r="O19">
        <v>1.2</v>
      </c>
      <c r="P19">
        <v>7.2</v>
      </c>
      <c r="Q19">
        <f t="shared" si="0"/>
        <v>8.64</v>
      </c>
    </row>
    <row r="20" spans="10:19" x14ac:dyDescent="0.25">
      <c r="J20" s="5" t="s">
        <v>15</v>
      </c>
      <c r="K20" s="6">
        <f>MROUND((K17*0.025/12),500)</f>
        <v>10500</v>
      </c>
    </row>
    <row r="21" spans="10:19" x14ac:dyDescent="0.25">
      <c r="N21" s="8"/>
      <c r="O21" s="8"/>
    </row>
    <row r="22" spans="10:19" x14ac:dyDescent="0.25">
      <c r="N22" s="8">
        <v>156390</v>
      </c>
      <c r="O22" s="9">
        <f>N22/10.764</f>
        <v>14528.985507246378</v>
      </c>
      <c r="R22" s="8">
        <v>270</v>
      </c>
    </row>
    <row r="23" spans="10:19" x14ac:dyDescent="0.25">
      <c r="N23" s="8">
        <v>69980</v>
      </c>
      <c r="O23" s="9"/>
      <c r="R23" s="8">
        <v>13325</v>
      </c>
    </row>
    <row r="24" spans="10:19" x14ac:dyDescent="0.25">
      <c r="N24" s="8"/>
      <c r="O24" s="9"/>
      <c r="R24" s="8">
        <f>R23*R22</f>
        <v>3597750</v>
      </c>
    </row>
    <row r="25" spans="10:19" x14ac:dyDescent="0.25">
      <c r="N25" s="8">
        <f>N22-N23</f>
        <v>86410</v>
      </c>
      <c r="O25" s="9"/>
    </row>
    <row r="26" spans="10:19" x14ac:dyDescent="0.25">
      <c r="N26" s="8">
        <f>N25*85%</f>
        <v>73448.5</v>
      </c>
      <c r="O26" s="9"/>
    </row>
    <row r="27" spans="10:19" x14ac:dyDescent="0.25">
      <c r="N27" s="8"/>
      <c r="O27" s="9"/>
    </row>
    <row r="28" spans="10:19" x14ac:dyDescent="0.25">
      <c r="N28" s="9">
        <f>N26+N23</f>
        <v>143428.5</v>
      </c>
      <c r="O28" s="9">
        <f>N28/10.764</f>
        <v>13324.832775919733</v>
      </c>
    </row>
    <row r="29" spans="10:19" x14ac:dyDescent="0.25">
      <c r="N29" s="8"/>
      <c r="O29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2024-05-02T11:35:34Z</dcterms:modified>
</cp:coreProperties>
</file>