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Shreeji\"/>
    </mc:Choice>
  </mc:AlternateContent>
  <xr:revisionPtr revIDLastSave="0" documentId="13_ncr:1_{27F372FE-4D2C-48D6-B372-B9BF7E699675}" xr6:coauthVersionLast="47" xr6:coauthVersionMax="47" xr10:uidLastSave="{00000000-0000-0000-0000-000000000000}"/>
  <bookViews>
    <workbookView xWindow="2340" yWindow="15" windowWidth="14025" windowHeight="15465" xr2:uid="{00000000-000D-0000-FFFF-FFFF00000000}"/>
  </bookViews>
  <sheets>
    <sheet name="Valuation VCIPL" sheetId="4" r:id="rId1"/>
    <sheet name="Sheet1" sheetId="5" r:id="rId2"/>
    <sheet name="Circle Rate" sheetId="6" r:id="rId3"/>
    <sheet name="Sheet3" sheetId="7" r:id="rId4"/>
    <sheet name="Sheet4" sheetId="8" r:id="rId5"/>
    <sheet name="Sheet5" sheetId="12" r:id="rId6"/>
    <sheet name="Sheet6" sheetId="13" r:id="rId7"/>
    <sheet name="Sheet2" sheetId="11" r:id="rId8"/>
    <sheet name="Sheet7" sheetId="14" r:id="rId9"/>
  </sheets>
  <calcPr calcId="191029"/>
</workbook>
</file>

<file path=xl/calcChain.xml><?xml version="1.0" encoding="utf-8"?>
<calcChain xmlns="http://schemas.openxmlformats.org/spreadsheetml/2006/main">
  <c r="B31" i="4" l="1"/>
  <c r="B30" i="4"/>
  <c r="B29" i="4"/>
  <c r="B28" i="4"/>
  <c r="C4" i="4"/>
  <c r="G9" i="4"/>
  <c r="H9" i="4" s="1"/>
  <c r="I9" i="4"/>
  <c r="J9" i="4" s="1"/>
  <c r="K9" i="4" s="1"/>
  <c r="M9" i="4" s="1"/>
  <c r="N9" i="4"/>
  <c r="G10" i="4"/>
  <c r="H10" i="4" s="1"/>
  <c r="N10" i="4"/>
  <c r="B11" i="4"/>
  <c r="I10" i="4" l="1"/>
  <c r="J10" i="4" s="1"/>
  <c r="K10" i="4" s="1"/>
  <c r="M10" i="4" s="1"/>
  <c r="L10" i="4" s="1"/>
  <c r="L9" i="4"/>
  <c r="B4" i="4" l="1"/>
  <c r="B21" i="4"/>
  <c r="N11" i="4"/>
  <c r="M11" i="4" l="1"/>
  <c r="B16" i="4"/>
  <c r="B26" i="4" s="1"/>
  <c r="B24" i="4"/>
  <c r="B27" i="4" l="1"/>
  <c r="B32" i="4" l="1"/>
  <c r="L11" i="4"/>
  <c r="B25" i="4" l="1"/>
</calcChain>
</file>

<file path=xl/sharedStrings.xml><?xml version="1.0" encoding="utf-8"?>
<sst xmlns="http://schemas.openxmlformats.org/spreadsheetml/2006/main" count="85" uniqueCount="65">
  <si>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</si>
  <si>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</si>
  <si>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</si>
  <si>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</si>
  <si>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</si>
  <si>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</si>
  <si>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</si>
  <si>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</si>
  <si>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</si>
  <si>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</si>
  <si>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</si>
  <si>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</si>
  <si>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</si>
  <si>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</si>
  <si>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</si>
  <si>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</si>
  <si>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</si>
  <si>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</si>
  <si>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</si>
  <si>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</si>
  <si>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</si>
  <si>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</si>
  <si>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</si>
  <si>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</si>
  <si>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</si>
  <si>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</si>
  <si>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</si>
  <si>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</si>
  <si>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</si>
  <si>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</si>
  <si>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 xml:space="preserve"> </t>
  </si>
  <si>
    <t>Ground Floor</t>
  </si>
  <si>
    <t>First Floor</t>
  </si>
  <si>
    <t>Floor</t>
  </si>
  <si>
    <t>Type D</t>
  </si>
  <si>
    <t>Mezzanine Floor</t>
  </si>
  <si>
    <t>TYPE A</t>
  </si>
  <si>
    <t>Mezzaine Floor</t>
  </si>
  <si>
    <t>TYPE B</t>
  </si>
  <si>
    <t>TYPE C</t>
  </si>
  <si>
    <t>Watchman Cabin</t>
  </si>
  <si>
    <t>Toilet Block</t>
  </si>
  <si>
    <t>Shed 1</t>
  </si>
  <si>
    <t>Shed 2</t>
  </si>
  <si>
    <t>Shed 3</t>
  </si>
  <si>
    <t>Shed 4</t>
  </si>
  <si>
    <t>Shed 5</t>
  </si>
  <si>
    <t>Structure</t>
  </si>
  <si>
    <t>SHED</t>
  </si>
  <si>
    <t xml:space="preserve">Description </t>
  </si>
  <si>
    <t xml:space="preserve">Glass Door, MS Rolling Shuttering, IPS Flooring, Vitrifiied tiles Flooring, Industrial Wiring, Aluminium Sliding Windows, </t>
  </si>
  <si>
    <t>RCC framed structure with GI Sheet Roofing with Glass Cladding</t>
  </si>
  <si>
    <t xml:space="preserve">Glass Door, Vitrifiied tiles Flooring, Concealed Wiring, Aluminium Sliding Windows, </t>
  </si>
  <si>
    <t xml:space="preserve">Wooden Door, IPS Flooring, Industrial Wiring, Aluminium Sliding Windows, </t>
  </si>
  <si>
    <t>MS Rolling Shuttering, IPS Flooring, Industrial Wiring, Aluminium Sliding Windows</t>
  </si>
  <si>
    <t xml:space="preserve">RCC framed structure </t>
  </si>
  <si>
    <t>Wooden Door, IPS Flooring, Industrial Wiring, Aluminium Sliding Windows</t>
  </si>
  <si>
    <t>MS Framed Structure with MS Sheet Roofing</t>
  </si>
  <si>
    <t>MS Door, IPS Flooring, Industrial Wiring</t>
  </si>
  <si>
    <t>Specifications</t>
  </si>
  <si>
    <t>RR Rate of 2024</t>
  </si>
  <si>
    <t>Year of Const.</t>
  </si>
  <si>
    <t>Particulars</t>
  </si>
  <si>
    <t>(Sq. Ft.)</t>
  </si>
  <si>
    <t>Plot No.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</si>
</sst>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0" fontId="1" fillId="0" borderId="1" xfId="0" applyFont="1" applyBorder="1"/>
    <xf numFmtId="43" fontId="1" fillId="0" borderId="1" xfId="1" applyFont="1" applyBorder="1"/>
    <xf numFmtId="43" fontId="3" fillId="0" borderId="0" xfId="0" applyNumberFormat="1" applyFont="1" applyAlignment="1">
      <alignment vertical="top"/>
    </xf>
    <xf numFmtId="0" fontId="0" fillId="0" borderId="1" xfId="0" applyBorder="1"/>
    <xf numFmtId="0" fontId="4" fillId="0" borderId="5" xfId="0" applyFont="1" applyBorder="1" applyAlignment="1">
      <alignment horizontal="center" vertical="top" wrapText="1" shrinkToFi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572686</xdr:colOff>
      <xdr:row>45</xdr:row>
      <xdr:rowOff>29775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C5D9C2-6B5F-0782-8E2F-79B5E33E7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7486" cy="860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296507</xdr:colOff>
      <xdr:row>46</xdr:row>
      <xdr:rowOff>48855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1B8FC-6FE5-75EB-D0FB-2B546DC49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0907" cy="8811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46</xdr:row>
      <xdr:rowOff>29802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C6E96B-A8D6-B486-6322-FF38679DC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792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353665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BDE4BE-C322-BB7B-54C7-4E6284510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8802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401297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380CA-2E15-04F3-0A43-A75C8BE9B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5697" cy="8849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420350</xdr:colOff>
      <xdr:row>47</xdr:row>
      <xdr:rowOff>77460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209215-030C-EBB5-872C-7507F4301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9030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410823</xdr:colOff>
      <xdr:row>47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BD60C1-C1A2-BCB4-F6E4-7918ABEB8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45223" cy="895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A1:N168"/>
  <sheetViews>
    <sheetView tabSelected="1" zoomScale="115" zoomScaleNormal="115" workbookViewId="0">
      <pane xSplit="2" ySplit="7" topLeftCell="C19" activePane="bottomRight" state="frozen"/>
      <selection pane="topRight" activeCell="C1" sqref="C1"/>
      <selection pane="bottomLeft" activeCell="A7" sqref="A7"/>
      <selection pane="bottomRight" activeCell="D22" sqref="D22"/>
    </sheetView>
  </sheetViews>
  <sheetFormatPr defaultColWidth="12.5703125" defaultRowHeight="16.5" x14ac:dyDescent="0.3"/>
  <cols>
    <col min="1" max="1" width="21" style="15" bestFit="1" customWidth="1"/>
    <col min="2" max="2" width="14.85546875" style="53" bestFit="1" customWidth="1"/>
    <col min="3" max="3" width="14.140625" style="1" bestFit="1" customWidth="1"/>
    <col min="4" max="4" width="11.85546875" style="1" bestFit="1" customWidth="1"/>
    <col min="5" max="5" width="8.140625" style="1" bestFit="1" customWidth="1"/>
    <col min="6" max="6" width="10.7109375" style="3" bestFit="1" customWidth="1"/>
    <col min="7" max="7" width="7.28515625" style="3" bestFit="1" customWidth="1"/>
    <col min="8" max="8" width="9" style="3" hidden="1" customWidth="1"/>
    <col min="9" max="9" width="13.85546875" style="3" hidden="1" customWidth="1"/>
    <col min="10" max="10" width="8.85546875" style="1" hidden="1" customWidth="1"/>
    <col min="11" max="11" width="14" style="3" bestFit="1" customWidth="1"/>
    <col min="12" max="12" width="13.85546875" style="1" hidden="1" customWidth="1"/>
    <col min="13" max="14" width="14.85546875" style="3" bestFit="1" customWidth="1"/>
    <col min="15" max="16384" width="12.5703125" style="1"/>
  </cols>
  <sheetData>
    <row r="1" spans="1:14" x14ac:dyDescent="0.3">
      <c r="A1" s="5" t="s">
        <v>10</v>
      </c>
      <c r="B1" s="45"/>
    </row>
    <row r="2" spans="1:14" x14ac:dyDescent="0.3">
      <c r="A2" s="11" t="s">
        <v>8</v>
      </c>
      <c r="B2" s="13">
        <v>278.81</v>
      </c>
      <c r="C2" s="39" t="s">
        <v>60</v>
      </c>
      <c r="F2" s="1"/>
      <c r="G2" s="1"/>
      <c r="H2" s="1"/>
      <c r="J2" s="3"/>
      <c r="L2" s="3"/>
      <c r="M2" s="1"/>
      <c r="N2" s="1"/>
    </row>
    <row r="3" spans="1:14" x14ac:dyDescent="0.3">
      <c r="A3" s="12" t="s">
        <v>4</v>
      </c>
      <c r="B3" s="47">
        <v>30000</v>
      </c>
      <c r="C3" s="13">
        <v>16010</v>
      </c>
      <c r="E3" s="17"/>
      <c r="F3" s="18"/>
      <c r="G3" s="1"/>
      <c r="J3" s="3"/>
      <c r="L3" s="3"/>
      <c r="M3" s="1"/>
      <c r="N3" s="1"/>
    </row>
    <row r="4" spans="1:14" x14ac:dyDescent="0.3">
      <c r="A4" s="40" t="s">
        <v>15</v>
      </c>
      <c r="B4" s="46">
        <f>ROUND((B2*B3),0)</f>
        <v>8364300</v>
      </c>
      <c r="C4" s="13">
        <f>ROUND(C3*B2,0)</f>
        <v>4463748</v>
      </c>
      <c r="E4" s="17"/>
      <c r="F4" s="19"/>
      <c r="G4" s="1"/>
      <c r="J4" s="3"/>
      <c r="L4" s="3"/>
      <c r="M4" s="1"/>
      <c r="N4" s="1"/>
    </row>
    <row r="5" spans="1:14" x14ac:dyDescent="0.3">
      <c r="A5" s="41"/>
      <c r="B5" s="48"/>
      <c r="C5" s="42"/>
      <c r="E5" s="17"/>
      <c r="F5" s="19"/>
      <c r="G5" s="1"/>
      <c r="J5" s="3"/>
      <c r="L5" s="3"/>
      <c r="M5" s="1"/>
      <c r="N5" s="1"/>
    </row>
    <row r="6" spans="1:14" x14ac:dyDescent="0.3">
      <c r="A6" s="5" t="s">
        <v>11</v>
      </c>
      <c r="B6" s="45"/>
      <c r="D6" s="16"/>
    </row>
    <row r="7" spans="1:14" s="68" customFormat="1" ht="55.5" customHeight="1" x14ac:dyDescent="0.25">
      <c r="A7" s="66" t="s">
        <v>62</v>
      </c>
      <c r="B7" s="67" t="s">
        <v>28</v>
      </c>
      <c r="C7" s="66" t="s">
        <v>61</v>
      </c>
      <c r="D7" s="66" t="s">
        <v>0</v>
      </c>
      <c r="E7" s="66" t="s">
        <v>1</v>
      </c>
      <c r="F7" s="66" t="s">
        <v>16</v>
      </c>
      <c r="G7" s="66" t="s">
        <v>17</v>
      </c>
      <c r="H7" s="66" t="s">
        <v>18</v>
      </c>
      <c r="I7" s="66" t="s">
        <v>2</v>
      </c>
      <c r="J7" s="66" t="s">
        <v>3</v>
      </c>
      <c r="K7" s="66" t="s">
        <v>13</v>
      </c>
      <c r="L7" s="66" t="s">
        <v>19</v>
      </c>
      <c r="M7" s="66" t="s">
        <v>14</v>
      </c>
      <c r="N7" s="66" t="s">
        <v>20</v>
      </c>
    </row>
    <row r="8" spans="1:14" s="21" customFormat="1" ht="16.5" customHeight="1" x14ac:dyDescent="0.2">
      <c r="A8" s="20"/>
      <c r="B8" s="49" t="s">
        <v>63</v>
      </c>
      <c r="C8" s="43"/>
      <c r="D8" s="43"/>
      <c r="E8" s="43"/>
      <c r="F8" s="2" t="s">
        <v>21</v>
      </c>
      <c r="G8" s="43"/>
      <c r="H8" s="43"/>
      <c r="I8" s="2"/>
      <c r="J8" s="2"/>
      <c r="K8" s="2" t="s">
        <v>21</v>
      </c>
      <c r="L8" s="2" t="s">
        <v>21</v>
      </c>
      <c r="M8" s="2" t="s">
        <v>21</v>
      </c>
      <c r="N8" s="2" t="s">
        <v>21</v>
      </c>
    </row>
    <row r="9" spans="1:14" s="21" customFormat="1" ht="18" customHeight="1" x14ac:dyDescent="0.3">
      <c r="A9" s="65" t="s">
        <v>31</v>
      </c>
      <c r="B9" s="61">
        <v>1198.44</v>
      </c>
      <c r="C9" s="60">
        <v>1987</v>
      </c>
      <c r="D9" s="22">
        <v>2024</v>
      </c>
      <c r="E9" s="54">
        <v>60</v>
      </c>
      <c r="F9" s="54">
        <v>2500</v>
      </c>
      <c r="G9" s="54">
        <f t="shared" ref="G9:G10" si="0">D9-C9</f>
        <v>37</v>
      </c>
      <c r="H9" s="54">
        <f t="shared" ref="H9:H10" si="1">E9-G9</f>
        <v>23</v>
      </c>
      <c r="I9" s="54">
        <f t="shared" ref="I9:I10" si="2">IF(G9&gt;=5,90*G9/E9,0)</f>
        <v>55.5</v>
      </c>
      <c r="J9" s="54">
        <f t="shared" ref="J9:J10" si="3">F9/100*I9</f>
        <v>1387.5</v>
      </c>
      <c r="K9" s="54">
        <f t="shared" ref="K9:K10" si="4">ROUND((F9-J9),0)</f>
        <v>1113</v>
      </c>
      <c r="L9" s="54">
        <f t="shared" ref="L9:L10" si="5">N9-M9</f>
        <v>1662236</v>
      </c>
      <c r="M9" s="54">
        <f t="shared" ref="M9:M10" si="6">ROUND(K9*B9,0)</f>
        <v>1333864</v>
      </c>
      <c r="N9" s="54">
        <f t="shared" ref="N9:N10" si="7">ROUND(F9*B9,0)</f>
        <v>2996100</v>
      </c>
    </row>
    <row r="10" spans="1:14" s="21" customFormat="1" x14ac:dyDescent="0.3">
      <c r="A10" s="65" t="s">
        <v>32</v>
      </c>
      <c r="B10" s="61">
        <v>834</v>
      </c>
      <c r="C10" s="60">
        <v>1987</v>
      </c>
      <c r="D10" s="22">
        <v>2024</v>
      </c>
      <c r="E10" s="54">
        <v>60</v>
      </c>
      <c r="F10" s="54">
        <v>2500</v>
      </c>
      <c r="G10" s="54">
        <f t="shared" si="0"/>
        <v>37</v>
      </c>
      <c r="H10" s="54">
        <f t="shared" si="1"/>
        <v>23</v>
      </c>
      <c r="I10" s="54">
        <f t="shared" si="2"/>
        <v>55.5</v>
      </c>
      <c r="J10" s="54">
        <f t="shared" si="3"/>
        <v>1387.5</v>
      </c>
      <c r="K10" s="54">
        <f t="shared" si="4"/>
        <v>1113</v>
      </c>
      <c r="L10" s="54">
        <f t="shared" si="5"/>
        <v>1156758</v>
      </c>
      <c r="M10" s="54">
        <f t="shared" si="6"/>
        <v>928242</v>
      </c>
      <c r="N10" s="54">
        <f t="shared" si="7"/>
        <v>2085000</v>
      </c>
    </row>
    <row r="11" spans="1:14" s="25" customFormat="1" x14ac:dyDescent="0.3">
      <c r="A11" s="24" t="s">
        <v>22</v>
      </c>
      <c r="B11" s="58">
        <f>SUM(B9:B10)</f>
        <v>2032.44</v>
      </c>
      <c r="C11" s="57"/>
      <c r="D11" s="57"/>
      <c r="E11" s="55"/>
      <c r="F11" s="54"/>
      <c r="G11" s="56"/>
      <c r="H11" s="56"/>
      <c r="I11" s="56"/>
      <c r="J11" s="56"/>
      <c r="K11" s="56"/>
      <c r="L11" s="58">
        <f>SUM(L9:L10)</f>
        <v>2818994</v>
      </c>
      <c r="M11" s="58">
        <f>SUM(M9:M10)</f>
        <v>2262106</v>
      </c>
      <c r="N11" s="58">
        <f>SUM(N9:N10)</f>
        <v>5081100</v>
      </c>
    </row>
    <row r="12" spans="1:14" x14ac:dyDescent="0.3">
      <c r="B12" s="50"/>
      <c r="C12" s="23"/>
      <c r="D12" s="23"/>
      <c r="E12" s="23"/>
      <c r="F12" s="54"/>
      <c r="G12" s="27"/>
      <c r="H12" s="27"/>
      <c r="I12" s="27"/>
      <c r="J12" s="23"/>
      <c r="K12" s="28"/>
      <c r="L12" s="29"/>
      <c r="M12" s="62"/>
      <c r="N12" s="30"/>
    </row>
    <row r="13" spans="1:14" x14ac:dyDescent="0.3">
      <c r="A13" s="69" t="s">
        <v>23</v>
      </c>
      <c r="B13" s="69"/>
      <c r="C13" s="23"/>
      <c r="D13" s="23"/>
      <c r="F13" s="30"/>
      <c r="G13" s="30"/>
      <c r="H13" s="1"/>
      <c r="I13" s="1"/>
      <c r="K13" s="1"/>
      <c r="M13" s="1"/>
      <c r="N13" s="1"/>
    </row>
    <row r="14" spans="1:14" x14ac:dyDescent="0.3">
      <c r="A14" s="11" t="s">
        <v>24</v>
      </c>
      <c r="B14" s="46">
        <v>0</v>
      </c>
      <c r="C14" s="23"/>
      <c r="D14" s="23"/>
      <c r="F14" s="30"/>
      <c r="G14" s="30"/>
      <c r="H14" s="1"/>
      <c r="I14" s="1"/>
      <c r="K14" s="1"/>
      <c r="M14" s="1"/>
      <c r="N14" s="1"/>
    </row>
    <row r="15" spans="1:14" x14ac:dyDescent="0.3">
      <c r="A15" s="12" t="s">
        <v>4</v>
      </c>
      <c r="B15" s="47">
        <v>0</v>
      </c>
      <c r="C15" s="23"/>
      <c r="D15" s="23"/>
      <c r="F15" s="30"/>
      <c r="G15" s="30"/>
      <c r="H15" s="1" t="s">
        <v>30</v>
      </c>
      <c r="I15" s="1"/>
      <c r="K15" s="1"/>
      <c r="M15" s="1"/>
      <c r="N15" s="1"/>
    </row>
    <row r="16" spans="1:14" x14ac:dyDescent="0.3">
      <c r="A16" s="12" t="s">
        <v>5</v>
      </c>
      <c r="B16" s="46">
        <f>ROUND((B14*B15),0)</f>
        <v>0</v>
      </c>
      <c r="C16" s="23"/>
      <c r="D16" s="23"/>
      <c r="F16" s="30"/>
      <c r="G16" s="30"/>
      <c r="H16" s="1"/>
      <c r="I16" s="1"/>
      <c r="K16" s="1"/>
      <c r="M16" s="1"/>
      <c r="N16" s="1"/>
    </row>
    <row r="17" spans="1:14" x14ac:dyDescent="0.3">
      <c r="A17" s="26"/>
      <c r="B17" s="59"/>
      <c r="C17" s="23"/>
      <c r="D17" s="23"/>
      <c r="F17" s="30"/>
      <c r="G17" s="30"/>
      <c r="H17" s="1"/>
      <c r="I17" s="1"/>
      <c r="K17" s="1"/>
      <c r="M17" s="1"/>
      <c r="N17" s="1"/>
    </row>
    <row r="18" spans="1:14" ht="16.5" customHeight="1" x14ac:dyDescent="0.3">
      <c r="A18" s="70" t="s">
        <v>12</v>
      </c>
      <c r="B18" s="71"/>
      <c r="C18" s="23"/>
      <c r="D18" s="27"/>
      <c r="F18" s="27"/>
      <c r="G18" s="1"/>
      <c r="H18" s="1"/>
      <c r="I18" s="1"/>
      <c r="K18" s="1"/>
      <c r="M18" s="1"/>
      <c r="N18" s="1"/>
    </row>
    <row r="19" spans="1:14" x14ac:dyDescent="0.3">
      <c r="A19" s="11" t="s">
        <v>8</v>
      </c>
      <c r="B19" s="46">
        <v>0</v>
      </c>
      <c r="C19" s="31"/>
      <c r="D19" s="3"/>
      <c r="G19" s="1"/>
      <c r="H19" s="1"/>
      <c r="I19" s="1"/>
      <c r="K19" s="1"/>
      <c r="M19" s="1"/>
      <c r="N19" s="1"/>
    </row>
    <row r="20" spans="1:14" x14ac:dyDescent="0.3">
      <c r="A20" s="12" t="s">
        <v>4</v>
      </c>
      <c r="B20" s="47">
        <v>0</v>
      </c>
      <c r="C20" s="16"/>
      <c r="D20" s="3"/>
      <c r="G20" s="1"/>
      <c r="H20" s="1"/>
      <c r="I20" s="1"/>
      <c r="K20" s="1"/>
      <c r="M20" s="1"/>
      <c r="N20" s="1"/>
    </row>
    <row r="21" spans="1:14" x14ac:dyDescent="0.3">
      <c r="A21" s="12" t="s">
        <v>5</v>
      </c>
      <c r="B21" s="46">
        <f>ROUND((B19*B20),0)</f>
        <v>0</v>
      </c>
      <c r="C21" s="4"/>
      <c r="D21" s="3"/>
      <c r="G21" s="1"/>
      <c r="H21" s="1"/>
      <c r="I21" s="1"/>
      <c r="K21" s="1"/>
      <c r="M21" s="1"/>
      <c r="N21" s="1"/>
    </row>
    <row r="22" spans="1:14" x14ac:dyDescent="0.3">
      <c r="B22" s="51"/>
      <c r="C22" s="4"/>
      <c r="D22" s="4"/>
      <c r="F22" s="10"/>
      <c r="H22" s="6"/>
      <c r="I22" s="6"/>
      <c r="L22" s="10"/>
    </row>
    <row r="23" spans="1:14" x14ac:dyDescent="0.3">
      <c r="A23" s="72" t="s">
        <v>64</v>
      </c>
      <c r="B23" s="73"/>
      <c r="C23" s="10"/>
      <c r="D23" s="3"/>
      <c r="E23" s="6"/>
      <c r="F23" s="6"/>
      <c r="G23" s="1"/>
      <c r="I23" s="10"/>
      <c r="J23" s="3"/>
      <c r="L23" s="3"/>
      <c r="M23" s="1"/>
      <c r="N23" s="1"/>
    </row>
    <row r="24" spans="1:14" x14ac:dyDescent="0.3">
      <c r="A24" s="32" t="s">
        <v>10</v>
      </c>
      <c r="B24" s="46">
        <f>B4</f>
        <v>8364300</v>
      </c>
      <c r="C24" s="8"/>
      <c r="D24" s="8"/>
      <c r="E24" s="9"/>
      <c r="F24" s="9"/>
      <c r="G24" s="1"/>
      <c r="I24" s="7"/>
      <c r="J24" s="3"/>
      <c r="L24" s="3"/>
      <c r="M24" s="1"/>
      <c r="N24" s="1"/>
    </row>
    <row r="25" spans="1:14" x14ac:dyDescent="0.3">
      <c r="A25" s="32" t="s">
        <v>11</v>
      </c>
      <c r="B25" s="46">
        <f>M11</f>
        <v>2262106</v>
      </c>
      <c r="C25" s="8"/>
      <c r="D25" s="8"/>
      <c r="E25" s="9"/>
      <c r="F25" s="9"/>
      <c r="G25" s="1"/>
      <c r="I25" s="9"/>
      <c r="J25" s="3"/>
      <c r="L25" s="3"/>
      <c r="M25" s="1"/>
      <c r="N25" s="1"/>
    </row>
    <row r="26" spans="1:14" ht="33" x14ac:dyDescent="0.3">
      <c r="A26" s="32" t="s">
        <v>25</v>
      </c>
      <c r="B26" s="46">
        <f>B16</f>
        <v>0</v>
      </c>
      <c r="C26" s="8"/>
      <c r="D26" s="8"/>
      <c r="E26" s="9"/>
      <c r="F26" s="9"/>
      <c r="G26" s="1"/>
      <c r="I26" s="9"/>
      <c r="J26" s="3"/>
      <c r="L26" s="3"/>
      <c r="M26" s="1"/>
      <c r="N26" s="1"/>
    </row>
    <row r="27" spans="1:14" x14ac:dyDescent="0.3">
      <c r="A27" s="32" t="s">
        <v>9</v>
      </c>
      <c r="B27" s="46">
        <f>B21</f>
        <v>0</v>
      </c>
      <c r="C27" s="8"/>
      <c r="D27" s="8"/>
      <c r="E27" s="9"/>
      <c r="F27" s="9"/>
      <c r="G27" s="1"/>
      <c r="I27" s="9"/>
      <c r="J27" s="3"/>
      <c r="L27" s="3"/>
      <c r="M27" s="1"/>
      <c r="N27" s="1"/>
    </row>
    <row r="28" spans="1:14" x14ac:dyDescent="0.3">
      <c r="A28" s="33" t="s">
        <v>29</v>
      </c>
      <c r="B28" s="52">
        <f>B24+B25+B26+B27</f>
        <v>10626406</v>
      </c>
      <c r="C28" s="7"/>
      <c r="D28" s="3"/>
      <c r="E28" s="3"/>
      <c r="G28" s="1"/>
      <c r="I28" s="1"/>
      <c r="J28" s="3"/>
      <c r="L28" s="3"/>
      <c r="M28" s="1"/>
      <c r="N28" s="1"/>
    </row>
    <row r="29" spans="1:14" x14ac:dyDescent="0.3">
      <c r="A29" s="33" t="s">
        <v>6</v>
      </c>
      <c r="B29" s="52">
        <f>ROUND(B28*0.9,0)</f>
        <v>9563765</v>
      </c>
      <c r="C29" s="7"/>
      <c r="D29" s="3"/>
      <c r="E29" s="14"/>
      <c r="F29" s="14"/>
      <c r="G29" s="1"/>
      <c r="I29" s="1"/>
      <c r="J29" s="3"/>
      <c r="L29" s="3"/>
      <c r="M29" s="1"/>
      <c r="N29" s="1"/>
    </row>
    <row r="30" spans="1:14" x14ac:dyDescent="0.3">
      <c r="A30" s="33" t="s">
        <v>7</v>
      </c>
      <c r="B30" s="52">
        <f>MROUND(B28*80%,1)</f>
        <v>8501125</v>
      </c>
      <c r="C30" s="7"/>
      <c r="D30" s="3"/>
      <c r="E30" s="14"/>
      <c r="F30" s="14"/>
      <c r="G30" s="1"/>
      <c r="I30" s="1"/>
      <c r="J30" s="3"/>
      <c r="L30" s="3"/>
      <c r="M30" s="1"/>
      <c r="N30" s="1"/>
    </row>
    <row r="31" spans="1:14" x14ac:dyDescent="0.3">
      <c r="A31" s="33" t="s">
        <v>26</v>
      </c>
      <c r="B31" s="52">
        <f>N11</f>
        <v>5081100</v>
      </c>
      <c r="C31" s="3"/>
      <c r="D31" s="3"/>
      <c r="E31" s="3"/>
      <c r="G31" s="1"/>
      <c r="I31" s="1"/>
      <c r="J31" s="3"/>
      <c r="L31" s="34"/>
      <c r="M31" s="1"/>
      <c r="N31" s="1"/>
    </row>
    <row r="32" spans="1:14" x14ac:dyDescent="0.3">
      <c r="A32" s="32" t="s">
        <v>27</v>
      </c>
      <c r="B32" s="52">
        <f>C4+M11</f>
        <v>6725854</v>
      </c>
      <c r="C32" s="3"/>
      <c r="D32" s="3"/>
      <c r="E32" s="3"/>
      <c r="G32" s="1"/>
      <c r="I32" s="1"/>
      <c r="J32" s="3"/>
      <c r="L32" s="34"/>
      <c r="M32" s="1"/>
      <c r="N32" s="1"/>
    </row>
    <row r="33" spans="1:12" x14ac:dyDescent="0.3">
      <c r="A33" s="1"/>
    </row>
    <row r="34" spans="1:12" x14ac:dyDescent="0.3">
      <c r="A34" s="1"/>
      <c r="L34" s="35"/>
    </row>
    <row r="35" spans="1:12" x14ac:dyDescent="0.3">
      <c r="A35" s="1"/>
      <c r="L35" s="35"/>
    </row>
    <row r="36" spans="1:12" x14ac:dyDescent="0.3">
      <c r="A36" s="1"/>
      <c r="L36" s="35"/>
    </row>
    <row r="37" spans="1:12" x14ac:dyDescent="0.3">
      <c r="A37" s="1"/>
      <c r="L37" s="35"/>
    </row>
    <row r="38" spans="1:12" x14ac:dyDescent="0.3">
      <c r="A38" s="1"/>
      <c r="L38" s="35"/>
    </row>
    <row r="39" spans="1:12" x14ac:dyDescent="0.3">
      <c r="A39" s="1"/>
      <c r="L39" s="35"/>
    </row>
    <row r="40" spans="1:12" x14ac:dyDescent="0.3">
      <c r="A40" s="1"/>
      <c r="L40" s="35"/>
    </row>
    <row r="41" spans="1:12" x14ac:dyDescent="0.3">
      <c r="A41" s="1"/>
    </row>
    <row r="42" spans="1:12" x14ac:dyDescent="0.3">
      <c r="A42" s="1"/>
    </row>
    <row r="43" spans="1:12" x14ac:dyDescent="0.3">
      <c r="A43" s="1"/>
      <c r="B43" s="45"/>
    </row>
    <row r="44" spans="1:12" x14ac:dyDescent="0.3">
      <c r="A44" s="1"/>
      <c r="B44" s="45"/>
    </row>
    <row r="45" spans="1:12" x14ac:dyDescent="0.3">
      <c r="A45" s="1"/>
      <c r="B45" s="45"/>
    </row>
    <row r="46" spans="1:12" x14ac:dyDescent="0.3">
      <c r="A46" s="1"/>
      <c r="B46" s="45"/>
    </row>
    <row r="47" spans="1:12" x14ac:dyDescent="0.3">
      <c r="A47" s="1"/>
      <c r="B47" s="45"/>
    </row>
    <row r="48" spans="1:12" x14ac:dyDescent="0.3">
      <c r="A48" s="1"/>
      <c r="B48" s="45"/>
    </row>
    <row r="49" spans="1:10" x14ac:dyDescent="0.3">
      <c r="A49" s="1"/>
      <c r="B49" s="45"/>
    </row>
    <row r="50" spans="1:10" x14ac:dyDescent="0.3">
      <c r="A50" s="1"/>
      <c r="B50" s="45"/>
    </row>
    <row r="51" spans="1:10" x14ac:dyDescent="0.3">
      <c r="A51" s="1"/>
      <c r="B51" s="45"/>
    </row>
    <row r="52" spans="1:10" x14ac:dyDescent="0.3">
      <c r="A52" s="1"/>
      <c r="B52" s="45"/>
      <c r="F52" s="36"/>
      <c r="G52" s="36"/>
      <c r="H52" s="36"/>
      <c r="I52" s="36"/>
      <c r="J52" s="5"/>
    </row>
    <row r="53" spans="1:10" x14ac:dyDescent="0.3">
      <c r="A53" s="1"/>
      <c r="B53" s="45"/>
      <c r="F53" s="34"/>
      <c r="G53" s="1"/>
      <c r="H53" s="34"/>
      <c r="I53" s="34"/>
    </row>
    <row r="54" spans="1:10" x14ac:dyDescent="0.3">
      <c r="A54" s="1"/>
      <c r="B54" s="45"/>
      <c r="F54" s="34"/>
      <c r="G54" s="34"/>
      <c r="H54" s="44"/>
      <c r="I54" s="44"/>
    </row>
    <row r="55" spans="1:10" x14ac:dyDescent="0.3">
      <c r="A55" s="1"/>
      <c r="B55" s="45"/>
      <c r="F55" s="34"/>
      <c r="G55" s="34"/>
      <c r="H55" s="34"/>
      <c r="I55" s="34"/>
    </row>
    <row r="56" spans="1:10" x14ac:dyDescent="0.3">
      <c r="A56" s="1"/>
      <c r="B56" s="45"/>
      <c r="F56" s="34"/>
      <c r="G56" s="37"/>
      <c r="H56" s="34"/>
      <c r="I56" s="34"/>
    </row>
    <row r="57" spans="1:10" x14ac:dyDescent="0.3">
      <c r="A57" s="1"/>
      <c r="B57" s="45"/>
      <c r="F57" s="34"/>
      <c r="G57" s="34"/>
      <c r="H57" s="34"/>
      <c r="I57" s="34"/>
    </row>
    <row r="58" spans="1:10" x14ac:dyDescent="0.3">
      <c r="A58" s="1"/>
      <c r="B58" s="45"/>
      <c r="F58" s="34"/>
      <c r="G58" s="34"/>
      <c r="H58" s="34"/>
      <c r="I58" s="34"/>
    </row>
    <row r="59" spans="1:10" x14ac:dyDescent="0.3">
      <c r="A59" s="1"/>
      <c r="B59" s="45"/>
      <c r="F59" s="34"/>
      <c r="G59" s="34"/>
      <c r="H59" s="34"/>
      <c r="I59" s="34"/>
    </row>
    <row r="60" spans="1:10" x14ac:dyDescent="0.3">
      <c r="A60" s="1"/>
      <c r="B60" s="45"/>
      <c r="F60" s="34"/>
      <c r="G60" s="34"/>
      <c r="H60" s="34"/>
      <c r="I60" s="34"/>
    </row>
    <row r="61" spans="1:10" x14ac:dyDescent="0.3">
      <c r="A61" s="1"/>
      <c r="B61" s="45"/>
      <c r="F61" s="34"/>
      <c r="G61" s="34"/>
      <c r="H61" s="34"/>
      <c r="I61" s="34"/>
    </row>
    <row r="62" spans="1:10" x14ac:dyDescent="0.3">
      <c r="A62" s="1"/>
      <c r="B62" s="45"/>
      <c r="F62" s="34"/>
      <c r="G62" s="34"/>
      <c r="H62" s="34"/>
      <c r="I62" s="34"/>
    </row>
    <row r="63" spans="1:10" x14ac:dyDescent="0.3">
      <c r="A63" s="1"/>
      <c r="B63" s="45"/>
    </row>
    <row r="64" spans="1:10" x14ac:dyDescent="0.3">
      <c r="A64" s="1"/>
      <c r="B64" s="45"/>
    </row>
    <row r="65" spans="1:6" x14ac:dyDescent="0.3">
      <c r="A65" s="1"/>
      <c r="B65" s="45"/>
    </row>
    <row r="66" spans="1:6" x14ac:dyDescent="0.3">
      <c r="A66" s="1"/>
      <c r="B66" s="45"/>
    </row>
    <row r="67" spans="1:6" x14ac:dyDescent="0.3">
      <c r="A67" s="1"/>
      <c r="B67" s="45"/>
    </row>
    <row r="68" spans="1:6" x14ac:dyDescent="0.3">
      <c r="A68" s="1"/>
      <c r="B68" s="45"/>
      <c r="F68" s="38"/>
    </row>
    <row r="69" spans="1:6" x14ac:dyDescent="0.3">
      <c r="A69" s="1"/>
      <c r="B69" s="45"/>
      <c r="F69" s="38"/>
    </row>
    <row r="70" spans="1:6" x14ac:dyDescent="0.3">
      <c r="A70" s="1"/>
      <c r="B70" s="45"/>
      <c r="F70" s="38"/>
    </row>
    <row r="71" spans="1:6" x14ac:dyDescent="0.3">
      <c r="A71" s="1"/>
      <c r="B71" s="45"/>
      <c r="F71" s="38"/>
    </row>
    <row r="72" spans="1:6" x14ac:dyDescent="0.3">
      <c r="A72" s="1"/>
      <c r="B72" s="45"/>
      <c r="F72" s="38"/>
    </row>
    <row r="73" spans="1:6" x14ac:dyDescent="0.3">
      <c r="A73" s="1"/>
      <c r="B73" s="45"/>
      <c r="F73" s="38"/>
    </row>
    <row r="74" spans="1:6" x14ac:dyDescent="0.3">
      <c r="A74" s="1"/>
      <c r="B74" s="45"/>
      <c r="F74" s="38"/>
    </row>
    <row r="75" spans="1:6" x14ac:dyDescent="0.3">
      <c r="A75" s="1"/>
      <c r="B75" s="45"/>
      <c r="F75" s="38"/>
    </row>
    <row r="76" spans="1:6" x14ac:dyDescent="0.3">
      <c r="A76" s="1"/>
      <c r="B76" s="45"/>
      <c r="F76" s="38"/>
    </row>
    <row r="77" spans="1:6" x14ac:dyDescent="0.3">
      <c r="A77" s="1"/>
      <c r="B77" s="45"/>
      <c r="F77" s="38"/>
    </row>
    <row r="78" spans="1:6" x14ac:dyDescent="0.3">
      <c r="A78" s="1"/>
      <c r="B78" s="45"/>
    </row>
    <row r="79" spans="1:6" x14ac:dyDescent="0.3">
      <c r="A79" s="1"/>
      <c r="B79" s="45"/>
    </row>
    <row r="80" spans="1:6" x14ac:dyDescent="0.3">
      <c r="A80" s="1"/>
      <c r="B80" s="45"/>
    </row>
    <row r="81" spans="1:2" x14ac:dyDescent="0.3">
      <c r="A81" s="1"/>
      <c r="B81" s="45"/>
    </row>
    <row r="82" spans="1:2" x14ac:dyDescent="0.3">
      <c r="A82" s="1"/>
      <c r="B82" s="45"/>
    </row>
    <row r="83" spans="1:2" x14ac:dyDescent="0.3">
      <c r="A83" s="1"/>
      <c r="B83" s="45"/>
    </row>
    <row r="84" spans="1:2" x14ac:dyDescent="0.3">
      <c r="A84" s="1"/>
      <c r="B84" s="45"/>
    </row>
    <row r="85" spans="1:2" x14ac:dyDescent="0.3">
      <c r="A85" s="1"/>
      <c r="B85" s="45"/>
    </row>
    <row r="86" spans="1:2" x14ac:dyDescent="0.3">
      <c r="A86" s="1"/>
      <c r="B86" s="45"/>
    </row>
    <row r="87" spans="1:2" x14ac:dyDescent="0.3">
      <c r="A87" s="1"/>
      <c r="B87" s="45"/>
    </row>
    <row r="88" spans="1:2" x14ac:dyDescent="0.3">
      <c r="A88" s="1"/>
      <c r="B88" s="45"/>
    </row>
    <row r="89" spans="1:2" x14ac:dyDescent="0.3">
      <c r="A89" s="1"/>
      <c r="B89" s="45"/>
    </row>
    <row r="90" spans="1:2" x14ac:dyDescent="0.3">
      <c r="A90" s="1"/>
      <c r="B90" s="45"/>
    </row>
    <row r="91" spans="1:2" x14ac:dyDescent="0.3">
      <c r="A91" s="1"/>
      <c r="B91" s="45"/>
    </row>
    <row r="92" spans="1:2" x14ac:dyDescent="0.3">
      <c r="A92" s="1"/>
      <c r="B92" s="45"/>
    </row>
    <row r="93" spans="1:2" x14ac:dyDescent="0.3">
      <c r="A93" s="1"/>
      <c r="B93" s="45"/>
    </row>
    <row r="94" spans="1:2" x14ac:dyDescent="0.3">
      <c r="A94" s="1"/>
      <c r="B94" s="45"/>
    </row>
    <row r="95" spans="1:2" x14ac:dyDescent="0.3">
      <c r="A95" s="1"/>
      <c r="B95" s="45"/>
    </row>
    <row r="96" spans="1:2" x14ac:dyDescent="0.3">
      <c r="A96" s="1"/>
      <c r="B96" s="45"/>
    </row>
    <row r="97" spans="1:2" x14ac:dyDescent="0.3">
      <c r="A97" s="1"/>
      <c r="B97" s="45"/>
    </row>
    <row r="98" spans="1:2" x14ac:dyDescent="0.3">
      <c r="A98" s="1"/>
      <c r="B98" s="45"/>
    </row>
    <row r="99" spans="1:2" x14ac:dyDescent="0.3">
      <c r="A99" s="1"/>
      <c r="B99" s="45"/>
    </row>
    <row r="100" spans="1:2" x14ac:dyDescent="0.3">
      <c r="A100" s="1"/>
      <c r="B100" s="45"/>
    </row>
    <row r="101" spans="1:2" x14ac:dyDescent="0.3">
      <c r="A101" s="1"/>
      <c r="B101" s="45"/>
    </row>
    <row r="102" spans="1:2" x14ac:dyDescent="0.3">
      <c r="A102" s="1"/>
      <c r="B102" s="45"/>
    </row>
    <row r="103" spans="1:2" x14ac:dyDescent="0.3">
      <c r="A103" s="1"/>
      <c r="B103" s="45"/>
    </row>
    <row r="104" spans="1:2" x14ac:dyDescent="0.3">
      <c r="A104" s="1"/>
      <c r="B104" s="45"/>
    </row>
    <row r="105" spans="1:2" x14ac:dyDescent="0.3">
      <c r="A105" s="1"/>
      <c r="B105" s="45"/>
    </row>
    <row r="106" spans="1:2" x14ac:dyDescent="0.3">
      <c r="A106" s="1"/>
      <c r="B106" s="45"/>
    </row>
    <row r="107" spans="1:2" x14ac:dyDescent="0.3">
      <c r="A107" s="1"/>
      <c r="B107" s="45"/>
    </row>
    <row r="108" spans="1:2" x14ac:dyDescent="0.3">
      <c r="A108" s="1"/>
      <c r="B108" s="45"/>
    </row>
    <row r="109" spans="1:2" x14ac:dyDescent="0.3">
      <c r="A109" s="1"/>
      <c r="B109" s="45"/>
    </row>
    <row r="110" spans="1:2" x14ac:dyDescent="0.3">
      <c r="A110" s="1"/>
      <c r="B110" s="45"/>
    </row>
    <row r="111" spans="1:2" x14ac:dyDescent="0.3">
      <c r="A111" s="1"/>
      <c r="B111" s="45"/>
    </row>
    <row r="112" spans="1:2" x14ac:dyDescent="0.3">
      <c r="A112" s="1"/>
      <c r="B112" s="45"/>
    </row>
    <row r="113" spans="1:2" x14ac:dyDescent="0.3">
      <c r="A113" s="1"/>
      <c r="B113" s="45"/>
    </row>
    <row r="114" spans="1:2" x14ac:dyDescent="0.3">
      <c r="A114" s="1"/>
      <c r="B114" s="45"/>
    </row>
    <row r="115" spans="1:2" x14ac:dyDescent="0.3">
      <c r="A115" s="1"/>
      <c r="B115" s="45"/>
    </row>
    <row r="116" spans="1:2" x14ac:dyDescent="0.3">
      <c r="A116" s="1"/>
      <c r="B116" s="45"/>
    </row>
    <row r="117" spans="1:2" x14ac:dyDescent="0.3">
      <c r="A117" s="1"/>
      <c r="B117" s="45"/>
    </row>
    <row r="118" spans="1:2" x14ac:dyDescent="0.3">
      <c r="A118" s="1"/>
      <c r="B118" s="45"/>
    </row>
    <row r="119" spans="1:2" x14ac:dyDescent="0.3">
      <c r="A119" s="1"/>
      <c r="B119" s="45"/>
    </row>
    <row r="120" spans="1:2" x14ac:dyDescent="0.3">
      <c r="A120" s="1"/>
      <c r="B120" s="45"/>
    </row>
    <row r="121" spans="1:2" x14ac:dyDescent="0.3">
      <c r="A121" s="1"/>
      <c r="B121" s="45"/>
    </row>
    <row r="122" spans="1:2" x14ac:dyDescent="0.3">
      <c r="A122" s="1"/>
      <c r="B122" s="45"/>
    </row>
    <row r="123" spans="1:2" x14ac:dyDescent="0.3">
      <c r="A123" s="1"/>
      <c r="B123" s="45"/>
    </row>
    <row r="124" spans="1:2" x14ac:dyDescent="0.3">
      <c r="A124" s="1"/>
      <c r="B124" s="45"/>
    </row>
    <row r="125" spans="1:2" x14ac:dyDescent="0.3">
      <c r="A125" s="1"/>
      <c r="B125" s="45"/>
    </row>
    <row r="126" spans="1:2" x14ac:dyDescent="0.3">
      <c r="A126" s="1"/>
      <c r="B126" s="45"/>
    </row>
    <row r="127" spans="1:2" x14ac:dyDescent="0.3">
      <c r="A127" s="1"/>
      <c r="B127" s="45"/>
    </row>
    <row r="128" spans="1:2" x14ac:dyDescent="0.3">
      <c r="A128" s="1"/>
      <c r="B128" s="45"/>
    </row>
    <row r="129" spans="1:2" x14ac:dyDescent="0.3">
      <c r="A129" s="1"/>
      <c r="B129" s="45"/>
    </row>
    <row r="130" spans="1:2" x14ac:dyDescent="0.3">
      <c r="A130" s="1"/>
      <c r="B130" s="45"/>
    </row>
    <row r="131" spans="1:2" x14ac:dyDescent="0.3">
      <c r="A131" s="1"/>
      <c r="B131" s="45"/>
    </row>
    <row r="132" spans="1:2" x14ac:dyDescent="0.3">
      <c r="A132" s="1"/>
      <c r="B132" s="45"/>
    </row>
    <row r="133" spans="1:2" x14ac:dyDescent="0.3">
      <c r="A133" s="1"/>
      <c r="B133" s="45"/>
    </row>
    <row r="134" spans="1:2" x14ac:dyDescent="0.3">
      <c r="A134" s="1"/>
      <c r="B134" s="45"/>
    </row>
    <row r="135" spans="1:2" x14ac:dyDescent="0.3">
      <c r="A135" s="1"/>
      <c r="B135" s="45"/>
    </row>
    <row r="136" spans="1:2" x14ac:dyDescent="0.3">
      <c r="A136" s="1"/>
      <c r="B136" s="45"/>
    </row>
    <row r="137" spans="1:2" x14ac:dyDescent="0.3">
      <c r="A137" s="1"/>
      <c r="B137" s="45"/>
    </row>
    <row r="138" spans="1:2" x14ac:dyDescent="0.3">
      <c r="A138" s="1"/>
      <c r="B138" s="45"/>
    </row>
    <row r="139" spans="1:2" x14ac:dyDescent="0.3">
      <c r="A139" s="1"/>
      <c r="B139" s="45"/>
    </row>
    <row r="140" spans="1:2" x14ac:dyDescent="0.3">
      <c r="A140" s="1"/>
      <c r="B140" s="45"/>
    </row>
    <row r="141" spans="1:2" x14ac:dyDescent="0.3">
      <c r="A141" s="1"/>
      <c r="B141" s="45"/>
    </row>
    <row r="142" spans="1:2" x14ac:dyDescent="0.3">
      <c r="A142" s="1"/>
      <c r="B142" s="45"/>
    </row>
    <row r="143" spans="1:2" x14ac:dyDescent="0.3">
      <c r="A143" s="1"/>
      <c r="B143" s="45"/>
    </row>
    <row r="144" spans="1:2" x14ac:dyDescent="0.3">
      <c r="A144" s="1"/>
      <c r="B144" s="45"/>
    </row>
    <row r="145" spans="1:2" x14ac:dyDescent="0.3">
      <c r="A145" s="1"/>
      <c r="B145" s="45"/>
    </row>
    <row r="146" spans="1:2" x14ac:dyDescent="0.3">
      <c r="A146" s="1"/>
      <c r="B146" s="45"/>
    </row>
    <row r="147" spans="1:2" x14ac:dyDescent="0.3">
      <c r="A147" s="1"/>
      <c r="B147" s="45"/>
    </row>
    <row r="148" spans="1:2" x14ac:dyDescent="0.3">
      <c r="A148" s="1"/>
      <c r="B148" s="45"/>
    </row>
    <row r="149" spans="1:2" x14ac:dyDescent="0.3">
      <c r="A149" s="1"/>
      <c r="B149" s="45"/>
    </row>
    <row r="150" spans="1:2" x14ac:dyDescent="0.3">
      <c r="A150" s="1"/>
      <c r="B150" s="45"/>
    </row>
    <row r="151" spans="1:2" x14ac:dyDescent="0.3">
      <c r="A151" s="1"/>
      <c r="B151" s="45"/>
    </row>
    <row r="152" spans="1:2" x14ac:dyDescent="0.3">
      <c r="A152" s="1"/>
      <c r="B152" s="45"/>
    </row>
    <row r="153" spans="1:2" x14ac:dyDescent="0.3">
      <c r="A153" s="1"/>
      <c r="B153" s="45"/>
    </row>
    <row r="154" spans="1:2" x14ac:dyDescent="0.3">
      <c r="A154" s="1"/>
      <c r="B154" s="45"/>
    </row>
    <row r="155" spans="1:2" x14ac:dyDescent="0.3">
      <c r="A155" s="1"/>
      <c r="B155" s="45"/>
    </row>
    <row r="156" spans="1:2" x14ac:dyDescent="0.3">
      <c r="A156" s="1"/>
      <c r="B156" s="45"/>
    </row>
    <row r="157" spans="1:2" x14ac:dyDescent="0.3">
      <c r="A157" s="1"/>
      <c r="B157" s="45"/>
    </row>
    <row r="158" spans="1:2" x14ac:dyDescent="0.3">
      <c r="A158" s="1"/>
      <c r="B158" s="45"/>
    </row>
    <row r="159" spans="1:2" x14ac:dyDescent="0.3">
      <c r="A159" s="1"/>
      <c r="B159" s="45"/>
    </row>
    <row r="160" spans="1:2" x14ac:dyDescent="0.3">
      <c r="A160" s="1"/>
      <c r="B160" s="45"/>
    </row>
    <row r="161" spans="1:2" x14ac:dyDescent="0.3">
      <c r="A161" s="1"/>
      <c r="B161" s="45"/>
    </row>
    <row r="162" spans="1:2" x14ac:dyDescent="0.3">
      <c r="A162" s="1"/>
      <c r="B162" s="45"/>
    </row>
    <row r="163" spans="1:2" x14ac:dyDescent="0.3">
      <c r="A163" s="1"/>
      <c r="B163" s="45"/>
    </row>
    <row r="164" spans="1:2" x14ac:dyDescent="0.3">
      <c r="A164" s="1"/>
      <c r="B164" s="45"/>
    </row>
    <row r="165" spans="1:2" x14ac:dyDescent="0.3">
      <c r="A165" s="1"/>
      <c r="B165" s="45"/>
    </row>
    <row r="166" spans="1:2" x14ac:dyDescent="0.3">
      <c r="A166" s="1"/>
      <c r="B166" s="45"/>
    </row>
    <row r="167" spans="1:2" x14ac:dyDescent="0.3">
      <c r="A167" s="1"/>
      <c r="B167" s="45"/>
    </row>
    <row r="168" spans="1:2" x14ac:dyDescent="0.3">
      <c r="A168" s="1"/>
      <c r="B168" s="45"/>
    </row>
  </sheetData>
  <mergeCells count="3">
    <mergeCell ref="A13:B13"/>
    <mergeCell ref="A18:B18"/>
    <mergeCell ref="A23:B23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1662-8308-4484-9FB8-B1157D83D01C}">
  <dimension ref="A1:C25"/>
  <sheetViews>
    <sheetView topLeftCell="A2" workbookViewId="0">
      <selection activeCell="C15" sqref="C15:C17"/>
    </sheetView>
  </sheetViews>
  <sheetFormatPr defaultRowHeight="15" x14ac:dyDescent="0.25"/>
  <cols>
    <col min="1" max="1" width="20.7109375" bestFit="1" customWidth="1"/>
    <col min="2" max="2" width="21.85546875" customWidth="1"/>
    <col min="3" max="3" width="40" customWidth="1"/>
  </cols>
  <sheetData>
    <row r="1" spans="1:3" x14ac:dyDescent="0.25">
      <c r="A1" s="64" t="s">
        <v>33</v>
      </c>
    </row>
    <row r="2" spans="1:3" ht="16.5" x14ac:dyDescent="0.25">
      <c r="A2" s="20" t="s">
        <v>47</v>
      </c>
      <c r="B2" s="20" t="s">
        <v>49</v>
      </c>
      <c r="C2" s="20" t="s">
        <v>59</v>
      </c>
    </row>
    <row r="3" spans="1:3" ht="16.5" x14ac:dyDescent="0.25">
      <c r="A3" s="20" t="s">
        <v>36</v>
      </c>
      <c r="B3" s="80" t="s">
        <v>51</v>
      </c>
      <c r="C3" s="63"/>
    </row>
    <row r="4" spans="1:3" ht="49.5" x14ac:dyDescent="0.3">
      <c r="A4" s="60" t="s">
        <v>31</v>
      </c>
      <c r="B4" s="80"/>
      <c r="C4" s="65" t="s">
        <v>50</v>
      </c>
    </row>
    <row r="5" spans="1:3" ht="33" x14ac:dyDescent="0.3">
      <c r="A5" s="60" t="s">
        <v>37</v>
      </c>
      <c r="B5" s="80"/>
      <c r="C5" s="65" t="s">
        <v>52</v>
      </c>
    </row>
    <row r="6" spans="1:3" ht="49.5" customHeight="1" x14ac:dyDescent="0.3">
      <c r="A6" s="60" t="s">
        <v>32</v>
      </c>
      <c r="B6" s="80"/>
      <c r="C6" s="81" t="s">
        <v>54</v>
      </c>
    </row>
    <row r="7" spans="1:3" ht="16.5" x14ac:dyDescent="0.25">
      <c r="A7" s="20" t="s">
        <v>38</v>
      </c>
      <c r="B7" s="80"/>
      <c r="C7" s="81"/>
    </row>
    <row r="8" spans="1:3" ht="16.5" x14ac:dyDescent="0.3">
      <c r="A8" s="60" t="s">
        <v>31</v>
      </c>
      <c r="B8" s="80"/>
      <c r="C8" s="81"/>
    </row>
    <row r="9" spans="1:3" ht="16.5" x14ac:dyDescent="0.3">
      <c r="A9" s="60" t="s">
        <v>32</v>
      </c>
      <c r="B9" s="80"/>
      <c r="C9" s="81"/>
    </row>
    <row r="10" spans="1:3" ht="16.5" x14ac:dyDescent="0.25">
      <c r="A10" s="20" t="s">
        <v>39</v>
      </c>
      <c r="B10" s="80"/>
      <c r="C10" s="81"/>
    </row>
    <row r="11" spans="1:3" ht="16.5" x14ac:dyDescent="0.3">
      <c r="A11" s="60" t="s">
        <v>31</v>
      </c>
      <c r="B11" s="80"/>
      <c r="C11" s="81"/>
    </row>
    <row r="12" spans="1:3" ht="16.5" x14ac:dyDescent="0.25">
      <c r="A12" s="20" t="s">
        <v>34</v>
      </c>
      <c r="B12" s="80"/>
      <c r="C12" s="81"/>
    </row>
    <row r="13" spans="1:3" ht="16.5" x14ac:dyDescent="0.3">
      <c r="A13" s="60" t="s">
        <v>31</v>
      </c>
      <c r="B13" s="80"/>
      <c r="C13" s="81"/>
    </row>
    <row r="14" spans="1:3" ht="33" x14ac:dyDescent="0.3">
      <c r="A14" s="60" t="s">
        <v>35</v>
      </c>
      <c r="B14" s="80"/>
      <c r="C14" s="65" t="s">
        <v>53</v>
      </c>
    </row>
    <row r="15" spans="1:3" ht="33.75" customHeight="1" x14ac:dyDescent="0.3">
      <c r="A15" s="60" t="s">
        <v>32</v>
      </c>
      <c r="B15" s="80"/>
      <c r="C15" s="80" t="s">
        <v>54</v>
      </c>
    </row>
    <row r="16" spans="1:3" ht="16.5" x14ac:dyDescent="0.25">
      <c r="A16" s="20" t="s">
        <v>38</v>
      </c>
      <c r="B16" s="80"/>
      <c r="C16" s="80"/>
    </row>
    <row r="17" spans="1:3" ht="16.5" x14ac:dyDescent="0.3">
      <c r="A17" s="60" t="s">
        <v>31</v>
      </c>
      <c r="B17" s="80"/>
      <c r="C17" s="80"/>
    </row>
    <row r="18" spans="1:3" ht="33" customHeight="1" x14ac:dyDescent="0.3">
      <c r="A18" s="60" t="s">
        <v>40</v>
      </c>
      <c r="B18" s="82" t="s">
        <v>55</v>
      </c>
      <c r="C18" s="84" t="s">
        <v>56</v>
      </c>
    </row>
    <row r="19" spans="1:3" ht="16.5" x14ac:dyDescent="0.3">
      <c r="A19" s="60" t="s">
        <v>41</v>
      </c>
      <c r="B19" s="83"/>
      <c r="C19" s="85"/>
    </row>
    <row r="20" spans="1:3" ht="16.5" x14ac:dyDescent="0.25">
      <c r="A20" s="20" t="s">
        <v>48</v>
      </c>
      <c r="B20" s="74" t="s">
        <v>57</v>
      </c>
      <c r="C20" s="77" t="s">
        <v>58</v>
      </c>
    </row>
    <row r="21" spans="1:3" ht="16.5" x14ac:dyDescent="0.3">
      <c r="A21" s="60" t="s">
        <v>42</v>
      </c>
      <c r="B21" s="75"/>
      <c r="C21" s="78"/>
    </row>
    <row r="22" spans="1:3" ht="16.5" x14ac:dyDescent="0.3">
      <c r="A22" s="60" t="s">
        <v>43</v>
      </c>
      <c r="B22" s="75"/>
      <c r="C22" s="78"/>
    </row>
    <row r="23" spans="1:3" ht="16.5" x14ac:dyDescent="0.3">
      <c r="A23" s="60" t="s">
        <v>44</v>
      </c>
      <c r="B23" s="75"/>
      <c r="C23" s="78"/>
    </row>
    <row r="24" spans="1:3" ht="16.5" x14ac:dyDescent="0.3">
      <c r="A24" s="60" t="s">
        <v>45</v>
      </c>
      <c r="B24" s="75"/>
      <c r="C24" s="78"/>
    </row>
    <row r="25" spans="1:3" ht="16.5" x14ac:dyDescent="0.3">
      <c r="A25" s="60" t="s">
        <v>46</v>
      </c>
      <c r="B25" s="76"/>
      <c r="C25" s="79"/>
    </row>
  </sheetData>
  <mergeCells count="7">
    <mergeCell ref="B20:B25"/>
    <mergeCell ref="C20:C25"/>
    <mergeCell ref="B3:B17"/>
    <mergeCell ref="C6:C13"/>
    <mergeCell ref="C15:C17"/>
    <mergeCell ref="B18:B19"/>
    <mergeCell ref="C18:C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0926-FCB4-4191-94CB-71348EEAB90A}">
  <dimension ref="A1"/>
  <sheetViews>
    <sheetView topLeftCell="A12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7910-1C61-48CE-8215-2178440B3D7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760F9-6C7F-4381-ACE7-CFE1F3E10EE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7A4F-3CBC-4D8A-BE78-AC41558B091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CBF7-1D52-40C9-8C32-1BF7A633BE9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3E7B-CBFA-443F-8E96-6A5A5E2A145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17E6-B315-42F2-9361-FCA029BB7ED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Valuation VCIPL</vt:lpstr>
      <vt:lpstr>Sheet1</vt:lpstr>
      <vt:lpstr>Circle Rate</vt:lpstr>
      <vt:lpstr>Sheet3</vt:lpstr>
      <vt:lpstr>Sheet4</vt:lpstr>
      <vt:lpstr>Sheet5</vt:lpstr>
      <vt:lpstr>Sheet6</vt:lpstr>
      <vt:lpstr>Sheet2</vt:lpstr>
      <vt:lpstr>Sheet7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2024-05-03T06:25:50Z</dcterms:modified>
</cp:coreProperties>
</file>