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DURGESH BUXY - SBI\"/>
    </mc:Choice>
  </mc:AlternateContent>
  <xr:revisionPtr revIDLastSave="0" documentId="13_ncr:1_{AB305104-EE66-4601-B711-4B15083FB92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8" sheetId="30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  <sheet name="Sheet13" sheetId="25" r:id="rId15"/>
    <sheet name="Sheet14" sheetId="26" r:id="rId16"/>
    <sheet name="Sheet15" sheetId="27" r:id="rId17"/>
    <sheet name="Sheet16" sheetId="28" r:id="rId18"/>
    <sheet name="Sheet17" sheetId="29" r:id="rId19"/>
    <sheet name="Sheet19" sheetId="31" r:id="rId20"/>
  </sheets>
  <calcPr calcId="191029"/>
</workbook>
</file>

<file path=xl/calcChain.xml><?xml version="1.0" encoding="utf-8"?>
<calcChain xmlns="http://schemas.openxmlformats.org/spreadsheetml/2006/main">
  <c r="G42" i="4" l="1"/>
  <c r="G4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B28" i="4" s="1"/>
  <c r="C28" i="4" s="1"/>
  <c r="D28" i="4" s="1"/>
  <c r="J28" i="4"/>
  <c r="I28" i="4"/>
  <c r="E28" i="4"/>
  <c r="A28" i="4"/>
  <c r="P27" i="4"/>
  <c r="B27" i="4" s="1"/>
  <c r="C27" i="4" s="1"/>
  <c r="D27" i="4" s="1"/>
  <c r="J27" i="4"/>
  <c r="I27" i="4"/>
  <c r="E27" i="4"/>
  <c r="A27" i="4"/>
  <c r="P26" i="4"/>
  <c r="B26" i="4" s="1"/>
  <c r="C26" i="4" s="1"/>
  <c r="D26" i="4" s="1"/>
  <c r="J26" i="4"/>
  <c r="I26" i="4"/>
  <c r="E26" i="4"/>
  <c r="A26" i="4"/>
  <c r="Q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<sst xmlns="http://schemas.openxmlformats.org/spreadsheetml/2006/main" count="48" uniqueCount="42">
  <si>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</si>
  <si>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</si>
  <si>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</si>
  <si>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</si>
  <si>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</si>
  <si>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</si>
  <si>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</si>
  <si>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</si>
  <si>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</si>
  <si>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</si>
  <si>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</si>
  <si>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</si>
  <si>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</si>
  <si>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</si>
  <si>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</si>
  <si>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</si>
  <si>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</si>
  <si>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</si>
  <si>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</si>
  <si>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</si>
  <si>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</si>
  <si>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</si>
  <si>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</si>
  <si>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</si>
  <si>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</si>
  <si>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</si>
  <si>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</si>
  <si>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</si>
  <si>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</si>
  <si>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</si>
  <si>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</si>
  <si>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</si>
  <si>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</si>
  <si>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</si>
  <si>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</si>
  <si>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</si>
  <si>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</si>
  <si>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</si>
  <si>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</si>
  <si>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</si>
  <si>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Draft Agree CA</t>
  </si>
  <si>
    <t>State Bank Of India ( Jakegram Branch )  -  MR. DURGESH BUXY, MRS. DIPTI BUXY &amp; MR. ISHAN BUXY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</si>
</sst>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412100</xdr:colOff>
      <xdr:row>42</xdr:row>
      <xdr:rowOff>86790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D310D0-6691-4CF5-A432-DBACC825E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0500" cy="76305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2</xdr:row>
      <xdr:rowOff>17688</xdr:rowOff>
    </xdr:from>
    <xdr:to>
      <xdr:col>28</xdr:col>
      <xdr:colOff>516869</xdr:colOff>
      <xdr:row>42</xdr:row>
      <xdr:rowOff>48864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FE1588-0C74-43AE-9A83-7DB065AC0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8825" y="398688"/>
          <a:ext cx="15556844" cy="76511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390524</xdr:colOff>
      <xdr:row>0</xdr:row>
      <xdr:rowOff>0</xdr:rowOff>
    </xdr:from>
    <xdr:to>
      <xdr:col>29</xdr:col>
      <xdr:colOff>135899</xdr:colOff>
      <xdr:row>42</xdr:row>
      <xdr:rowOff>55427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5FE4B6-A95F-44EB-A3F2-5CACC3717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4" y="0"/>
          <a:ext cx="16814175" cy="80564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11994</xdr:colOff>
      <xdr:row>44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347D42-E482-4DBC-A059-DFE529E24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690394" cy="832601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401552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C70204-D232-40CC-B492-686E763CD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764752" cy="896427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507363</xdr:colOff>
      <xdr:row>30</xdr:row>
      <xdr:rowOff>10324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E7FC33-D0A1-4E81-AB56-103BA0159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85763" cy="57253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554995</xdr:colOff>
      <xdr:row>29</xdr:row>
      <xdr:rowOff>134140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A228C7-97BD-4A3A-958D-62E085E7B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33395" cy="565864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488310</xdr:colOff>
      <xdr:row>29</xdr:row>
      <xdr:rowOff>162719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06D26A-98C0-4523-AE64-B654CB76F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66710" cy="56872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497837</xdr:colOff>
      <xdr:row>30</xdr:row>
      <xdr:rowOff>38903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A3DF04-2959-4A65-814D-7F392795C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76237" cy="575390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564521</xdr:colOff>
      <xdr:row>30</xdr:row>
      <xdr:rowOff>143693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753F12-2297-431B-81DB-41FAA56FE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42921" cy="58586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497837</xdr:colOff>
      <xdr:row>44</xdr:row>
      <xdr:rowOff>86747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312977-327E-4A03-9614-5E974D91C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76237" cy="73257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564521</xdr:colOff>
      <xdr:row>48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CC59B2-9C5D-42A4-A88E-63315C15B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42921" cy="8992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402573</xdr:colOff>
      <xdr:row>35</xdr:row>
      <xdr:rowOff>38963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02F185-3849-4695-99BE-75B9829BE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0973" cy="61825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583574</xdr:colOff>
      <xdr:row>53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FCC846-44DD-4A46-8011-DCBA1A10D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61974" cy="8792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602626</xdr:colOff>
      <xdr:row>34</xdr:row>
      <xdr:rowOff>48536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9D4EF8-D8F7-4BC7-B93E-CDF67B5E8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1026" cy="65255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602626</xdr:colOff>
      <xdr:row>48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EF9228-D2A8-4226-B531-41C9844C0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1026" cy="8964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545468</xdr:colOff>
      <xdr:row>47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008CB8-6DA8-4203-87AD-EC0C12F4D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23868" cy="88404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46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8A6D22-580A-4C06-BDED-8BD186429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8735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8"/>
  <sheetViews>
    <sheetView tabSelected="1" topLeftCell="A25" zoomScaleNormal="100" workbookViewId="0">
      <selection activeCell="U52" sqref="U5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1052</v>
      </c>
      <c r="C3" s="4">
        <f>B3*1.2</f>
        <v>1262.3999999999999</v>
      </c>
      <c r="D3" s="4">
        <f t="shared" ref="D3:D14" si="2">C3*1.2</f>
        <v>1514.8799999999999</v>
      </c>
      <c r="E3" s="5">
        <f t="shared" ref="E3:E14" si="3">R3</f>
        <v>19347500</v>
      </c>
      <c r="F3" s="9">
        <f t="shared" ref="F3:F14" si="4">ROUND((E3/B3),0)</f>
        <v>18391</v>
      </c>
      <c r="G3" s="9">
        <f t="shared" ref="G3:G14" si="5">ROUND((E3/C3),0)</f>
        <v>15326</v>
      </c>
      <c r="H3" s="9">
        <f t="shared" ref="H3:H14" si="6">ROUND((E3/D3),0)</f>
        <v>12772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1052</v>
      </c>
      <c r="R3" s="2">
        <v>19347500</v>
      </c>
    </row>
    <row r="4" spans="1:20" x14ac:dyDescent="0.25">
      <c r="A4" s="4">
        <f t="shared" ref="A4:A9" si="9">N4</f>
        <v>0</v>
      </c>
      <c r="B4" s="4">
        <f t="shared" ref="B4:B9" si="10">Q4</f>
        <v>1052</v>
      </c>
      <c r="C4" s="4">
        <f t="shared" ref="C4:C9" si="11">B4*1.2</f>
        <v>1262.3999999999999</v>
      </c>
      <c r="D4" s="4">
        <f t="shared" ref="D4:D9" si="12">C4*1.2</f>
        <v>1514.8799999999999</v>
      </c>
      <c r="E4" s="5">
        <f t="shared" ref="E4:E9" si="13">R4</f>
        <v>20219500</v>
      </c>
      <c r="F4" s="9">
        <f t="shared" ref="F4:F9" si="14">ROUND((E4/B4),0)</f>
        <v>19220</v>
      </c>
      <c r="G4" s="9">
        <f t="shared" ref="G4:G9" si="15">ROUND((E4/C4),0)</f>
        <v>16017</v>
      </c>
      <c r="H4" s="9">
        <f t="shared" ref="H4:H9" si="16">ROUND((E4/D4),0)</f>
        <v>13347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1052</v>
      </c>
      <c r="R4" s="2">
        <v>20219500</v>
      </c>
    </row>
    <row r="5" spans="1:20" x14ac:dyDescent="0.25">
      <c r="A5" s="4">
        <f t="shared" si="9"/>
        <v>0</v>
      </c>
      <c r="B5" s="4">
        <f t="shared" si="10"/>
        <v>1052</v>
      </c>
      <c r="C5" s="4">
        <f t="shared" si="11"/>
        <v>1262.3999999999999</v>
      </c>
      <c r="D5" s="4">
        <f t="shared" si="12"/>
        <v>1514.8799999999999</v>
      </c>
      <c r="E5" s="5">
        <f t="shared" si="13"/>
        <v>20165000</v>
      </c>
      <c r="F5" s="9">
        <f t="shared" si="14"/>
        <v>19168</v>
      </c>
      <c r="G5" s="9">
        <f t="shared" si="15"/>
        <v>15974</v>
      </c>
      <c r="H5" s="9">
        <f t="shared" si="16"/>
        <v>13311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1052</v>
      </c>
      <c r="R5" s="2">
        <v>20165000</v>
      </c>
    </row>
    <row r="6" spans="1:20" x14ac:dyDescent="0.25">
      <c r="A6" s="4">
        <f t="shared" si="9"/>
        <v>0</v>
      </c>
      <c r="B6" s="4">
        <f t="shared" si="10"/>
        <v>281</v>
      </c>
      <c r="C6" s="4">
        <f t="shared" si="11"/>
        <v>337.2</v>
      </c>
      <c r="D6" s="4">
        <f t="shared" si="12"/>
        <v>404.64</v>
      </c>
      <c r="E6" s="5">
        <f t="shared" si="13"/>
        <v>5060930</v>
      </c>
      <c r="F6" s="9">
        <f t="shared" si="14"/>
        <v>18010</v>
      </c>
      <c r="G6" s="9">
        <f t="shared" si="15"/>
        <v>15009</v>
      </c>
      <c r="H6" s="9">
        <f t="shared" si="16"/>
        <v>12507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281</v>
      </c>
      <c r="R6" s="2">
        <v>5060930</v>
      </c>
    </row>
    <row r="7" spans="1:20" x14ac:dyDescent="0.25">
      <c r="A7" s="4">
        <f t="shared" si="9"/>
        <v>0</v>
      </c>
      <c r="B7" s="4">
        <f t="shared" si="10"/>
        <v>281</v>
      </c>
      <c r="C7" s="4">
        <f t="shared" si="11"/>
        <v>337.2</v>
      </c>
      <c r="D7" s="4">
        <f t="shared" si="12"/>
        <v>404.64</v>
      </c>
      <c r="E7" s="5">
        <f t="shared" si="13"/>
        <v>5250000</v>
      </c>
      <c r="F7" s="9">
        <f t="shared" si="14"/>
        <v>18683</v>
      </c>
      <c r="G7" s="9">
        <f t="shared" si="15"/>
        <v>15569</v>
      </c>
      <c r="H7" s="9">
        <f t="shared" si="16"/>
        <v>12974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281</v>
      </c>
      <c r="R7" s="2">
        <v>5250000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1090</v>
      </c>
      <c r="C16" s="4">
        <f>B16*1.2</f>
        <v>1308</v>
      </c>
      <c r="D16" s="4">
        <f t="shared" ref="D16:D28" si="34">C16*1.2</f>
        <v>1569.6</v>
      </c>
      <c r="E16" s="5">
        <f t="shared" ref="E16:E28" si="35">R16</f>
        <v>18700000</v>
      </c>
      <c r="F16" s="9">
        <f t="shared" ref="F16:F28" si="36">ROUND((E16/B16),0)</f>
        <v>17156</v>
      </c>
      <c r="G16" s="9">
        <f t="shared" ref="G16:G28" si="37">ROUND((E16/C16),0)</f>
        <v>14297</v>
      </c>
      <c r="H16" s="9">
        <f t="shared" ref="H16:H28" si="38">ROUND((E16/D16),0)</f>
        <v>11914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1090</v>
      </c>
      <c r="R16" s="2">
        <v>18700000</v>
      </c>
    </row>
    <row r="17" spans="1:24" x14ac:dyDescent="0.25">
      <c r="A17" s="4">
        <f t="shared" si="32"/>
        <v>0</v>
      </c>
      <c r="B17" s="4">
        <f t="shared" si="33"/>
        <v>1046</v>
      </c>
      <c r="C17" s="4">
        <f t="shared" ref="C17:C28" si="41">B17*1.2</f>
        <v>1255.2</v>
      </c>
      <c r="D17" s="4">
        <f t="shared" si="34"/>
        <v>1506.24</v>
      </c>
      <c r="E17" s="5">
        <f t="shared" si="35"/>
        <v>18700000</v>
      </c>
      <c r="F17" s="9">
        <f t="shared" si="36"/>
        <v>17878</v>
      </c>
      <c r="G17" s="9">
        <f t="shared" si="37"/>
        <v>14898</v>
      </c>
      <c r="H17" s="9">
        <f t="shared" si="38"/>
        <v>12415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1046</v>
      </c>
      <c r="R17" s="2">
        <v>18700000</v>
      </c>
    </row>
    <row r="18" spans="1:24" x14ac:dyDescent="0.25">
      <c r="A18" s="4">
        <f t="shared" si="32"/>
        <v>0</v>
      </c>
      <c r="B18" s="4">
        <f t="shared" si="33"/>
        <v>1052</v>
      </c>
      <c r="C18" s="4">
        <f t="shared" si="41"/>
        <v>1262.3999999999999</v>
      </c>
      <c r="D18" s="4">
        <f t="shared" si="34"/>
        <v>1514.8799999999999</v>
      </c>
      <c r="E18" s="5">
        <f t="shared" si="35"/>
        <v>18700000</v>
      </c>
      <c r="F18" s="9">
        <f t="shared" si="36"/>
        <v>17776</v>
      </c>
      <c r="G18" s="9">
        <f t="shared" si="37"/>
        <v>14813</v>
      </c>
      <c r="H18" s="9">
        <f t="shared" si="38"/>
        <v>12344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1052</v>
      </c>
      <c r="R18" s="2">
        <v>18700000</v>
      </c>
    </row>
    <row r="19" spans="1:24" x14ac:dyDescent="0.25">
      <c r="A19" s="4">
        <f t="shared" si="32"/>
        <v>0</v>
      </c>
      <c r="B19" s="4">
        <f t="shared" si="33"/>
        <v>1090</v>
      </c>
      <c r="C19" s="4">
        <f t="shared" si="41"/>
        <v>1308</v>
      </c>
      <c r="D19" s="4">
        <f t="shared" si="34"/>
        <v>1569.6</v>
      </c>
      <c r="E19" s="5">
        <f t="shared" si="35"/>
        <v>18700000</v>
      </c>
      <c r="F19" s="9">
        <f t="shared" si="36"/>
        <v>17156</v>
      </c>
      <c r="G19" s="9">
        <f t="shared" si="37"/>
        <v>14297</v>
      </c>
      <c r="H19" s="9">
        <f t="shared" si="38"/>
        <v>11914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1090</v>
      </c>
      <c r="R19" s="2">
        <v>18700000</v>
      </c>
    </row>
    <row r="20" spans="1:24" x14ac:dyDescent="0.25">
      <c r="A20" s="4">
        <f t="shared" si="32"/>
        <v>0</v>
      </c>
      <c r="B20" s="4">
        <f t="shared" si="33"/>
        <v>1130</v>
      </c>
      <c r="C20" s="4">
        <f t="shared" si="41"/>
        <v>1356</v>
      </c>
      <c r="D20" s="4">
        <f t="shared" si="34"/>
        <v>1627.2</v>
      </c>
      <c r="E20" s="5">
        <f t="shared" si="35"/>
        <v>25000000</v>
      </c>
      <c r="F20" s="9">
        <f t="shared" si="36"/>
        <v>22124</v>
      </c>
      <c r="G20" s="9">
        <f t="shared" si="37"/>
        <v>18437</v>
      </c>
      <c r="H20" s="9">
        <f t="shared" si="38"/>
        <v>15364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1130</v>
      </c>
      <c r="R20" s="2">
        <v>25000000</v>
      </c>
    </row>
    <row r="21" spans="1:24" x14ac:dyDescent="0.25">
      <c r="A21" s="4">
        <f t="shared" si="32"/>
        <v>0</v>
      </c>
      <c r="B21" s="4">
        <f t="shared" si="33"/>
        <v>1367</v>
      </c>
      <c r="C21" s="4">
        <f t="shared" si="41"/>
        <v>1640.3999999999999</v>
      </c>
      <c r="D21" s="4">
        <f t="shared" si="34"/>
        <v>1968.4799999999998</v>
      </c>
      <c r="E21" s="5">
        <f t="shared" si="35"/>
        <v>29000000</v>
      </c>
      <c r="F21" s="9">
        <f t="shared" si="36"/>
        <v>21214</v>
      </c>
      <c r="G21" s="9">
        <f t="shared" si="37"/>
        <v>17679</v>
      </c>
      <c r="H21" s="9">
        <f t="shared" si="38"/>
        <v>14732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1367</v>
      </c>
      <c r="R21" s="2">
        <v>29000000</v>
      </c>
    </row>
    <row r="22" spans="1:24" x14ac:dyDescent="0.25">
      <c r="A22" s="4">
        <f t="shared" ref="A22:A24" si="42">N22</f>
        <v>0</v>
      </c>
      <c r="B22" s="4">
        <f t="shared" ref="B22:B24" si="43">Q22</f>
        <v>1663</v>
      </c>
      <c r="C22" s="4">
        <f t="shared" ref="C22:C24" si="44">B22*1.2</f>
        <v>1995.6</v>
      </c>
      <c r="D22" s="4">
        <f t="shared" ref="D22:D24" si="45">C22*1.2</f>
        <v>2394.7199999999998</v>
      </c>
      <c r="E22" s="5">
        <f t="shared" ref="E22:E24" si="46">R22</f>
        <v>35000000</v>
      </c>
      <c r="F22" s="9">
        <f t="shared" ref="F22:F24" si="47">ROUND((E22/B22),0)</f>
        <v>21046</v>
      </c>
      <c r="G22" s="9">
        <f t="shared" ref="G22:G24" si="48">ROUND((E22/C22),0)</f>
        <v>17539</v>
      </c>
      <c r="H22" s="9">
        <f t="shared" ref="H22:H24" si="49">ROUND((E22/D22),0)</f>
        <v>14615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1663</v>
      </c>
      <c r="R22" s="2">
        <v>35000000</v>
      </c>
    </row>
    <row r="23" spans="1:24" x14ac:dyDescent="0.25">
      <c r="A23" s="4">
        <f t="shared" si="42"/>
        <v>0</v>
      </c>
      <c r="B23" s="4">
        <f t="shared" si="43"/>
        <v>1300</v>
      </c>
      <c r="C23" s="4">
        <f t="shared" si="44"/>
        <v>1560</v>
      </c>
      <c r="D23" s="4">
        <f t="shared" si="45"/>
        <v>1872</v>
      </c>
      <c r="E23" s="5">
        <f t="shared" si="46"/>
        <v>27000000</v>
      </c>
      <c r="F23" s="9">
        <f t="shared" si="47"/>
        <v>20769</v>
      </c>
      <c r="G23" s="9">
        <f t="shared" si="48"/>
        <v>17308</v>
      </c>
      <c r="H23" s="9">
        <f t="shared" si="49"/>
        <v>14423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1300</v>
      </c>
      <c r="R23" s="2">
        <v>27000000</v>
      </c>
    </row>
    <row r="24" spans="1:24" x14ac:dyDescent="0.25">
      <c r="A24" s="4">
        <f t="shared" si="42"/>
        <v>0</v>
      </c>
      <c r="B24" s="4">
        <f t="shared" si="43"/>
        <v>1090</v>
      </c>
      <c r="C24" s="4">
        <f t="shared" si="44"/>
        <v>1308</v>
      </c>
      <c r="D24" s="4">
        <f t="shared" si="45"/>
        <v>1569.6</v>
      </c>
      <c r="E24" s="5">
        <f t="shared" si="46"/>
        <v>19900000</v>
      </c>
      <c r="F24" s="9">
        <f t="shared" si="47"/>
        <v>18257</v>
      </c>
      <c r="G24" s="9">
        <f t="shared" si="48"/>
        <v>15214</v>
      </c>
      <c r="H24" s="9">
        <f t="shared" si="49"/>
        <v>12678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1090</v>
      </c>
      <c r="R24" s="2">
        <v>19900000</v>
      </c>
    </row>
    <row r="25" spans="1:24" x14ac:dyDescent="0.25">
      <c r="A25" s="4">
        <f t="shared" si="32"/>
        <v>0</v>
      </c>
      <c r="B25" s="4">
        <f t="shared" si="33"/>
        <v>1633.3333333333335</v>
      </c>
      <c r="C25" s="4">
        <f t="shared" si="41"/>
        <v>1960</v>
      </c>
      <c r="D25" s="4">
        <f t="shared" si="34"/>
        <v>2352</v>
      </c>
      <c r="E25" s="5">
        <f t="shared" si="35"/>
        <v>23600000</v>
      </c>
      <c r="F25" s="9">
        <f t="shared" si="36"/>
        <v>14449</v>
      </c>
      <c r="G25" s="9">
        <f t="shared" si="37"/>
        <v>12041</v>
      </c>
      <c r="H25" s="9">
        <f t="shared" si="38"/>
        <v>10034</v>
      </c>
      <c r="I25" s="4" t="e">
        <f>#REF!</f>
        <v>#REF!</v>
      </c>
      <c r="J25" s="4">
        <f t="shared" si="39"/>
        <v>0</v>
      </c>
      <c r="O25">
        <v>0</v>
      </c>
      <c r="P25">
        <v>1960</v>
      </c>
      <c r="Q25">
        <f t="shared" si="40"/>
        <v>1633.3333333333335</v>
      </c>
      <c r="R25" s="2">
        <v>23600000</v>
      </c>
    </row>
    <row r="26" spans="1:24" x14ac:dyDescent="0.25">
      <c r="A26" s="4">
        <f t="shared" si="32"/>
        <v>0</v>
      </c>
      <c r="B26" s="4">
        <f t="shared" si="33"/>
        <v>1087</v>
      </c>
      <c r="C26" s="4">
        <f t="shared" si="41"/>
        <v>1304.3999999999999</v>
      </c>
      <c r="D26" s="4">
        <f t="shared" si="34"/>
        <v>1565.2799999999997</v>
      </c>
      <c r="E26" s="5">
        <f t="shared" si="35"/>
        <v>20800000</v>
      </c>
      <c r="F26" s="9">
        <f t="shared" si="36"/>
        <v>19135</v>
      </c>
      <c r="G26" s="9">
        <f t="shared" si="37"/>
        <v>15946</v>
      </c>
      <c r="H26" s="9">
        <f t="shared" si="38"/>
        <v>13288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v>1087</v>
      </c>
      <c r="R26" s="2">
        <v>20800000</v>
      </c>
    </row>
    <row r="27" spans="1:24" x14ac:dyDescent="0.25">
      <c r="A27" s="4">
        <f t="shared" si="32"/>
        <v>0</v>
      </c>
      <c r="B27" s="4">
        <f t="shared" si="33"/>
        <v>1090</v>
      </c>
      <c r="C27" s="4">
        <f t="shared" si="41"/>
        <v>1308</v>
      </c>
      <c r="D27" s="4">
        <f t="shared" si="34"/>
        <v>1569.6</v>
      </c>
      <c r="E27" s="5">
        <f t="shared" si="35"/>
        <v>18700000</v>
      </c>
      <c r="F27" s="9">
        <f t="shared" si="36"/>
        <v>17156</v>
      </c>
      <c r="G27" s="9">
        <f t="shared" si="37"/>
        <v>14297</v>
      </c>
      <c r="H27" s="9">
        <f t="shared" si="38"/>
        <v>11914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v>1090</v>
      </c>
      <c r="R27" s="2">
        <v>18700000</v>
      </c>
    </row>
    <row r="28" spans="1:24" x14ac:dyDescent="0.25">
      <c r="A28" s="4">
        <f t="shared" si="32"/>
        <v>0</v>
      </c>
      <c r="B28" s="4">
        <f t="shared" si="33"/>
        <v>1090</v>
      </c>
      <c r="C28" s="4">
        <f t="shared" si="41"/>
        <v>1308</v>
      </c>
      <c r="D28" s="4">
        <f t="shared" si="34"/>
        <v>1569.6</v>
      </c>
      <c r="E28" s="5">
        <f t="shared" si="35"/>
        <v>20800000</v>
      </c>
      <c r="F28" s="9">
        <f t="shared" si="36"/>
        <v>19083</v>
      </c>
      <c r="G28" s="9">
        <f t="shared" si="37"/>
        <v>15902</v>
      </c>
      <c r="H28" s="9">
        <f t="shared" si="38"/>
        <v>13252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v>1090</v>
      </c>
      <c r="R28" s="2">
        <v>20800000</v>
      </c>
    </row>
    <row r="29" spans="1:24" ht="15.75" x14ac:dyDescent="0.25">
      <c r="U29" s="17" t="s">
        <v>13</v>
      </c>
      <c r="V29" s="18"/>
      <c r="W29" s="19">
        <v>20000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3300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16700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3300</v>
      </c>
      <c r="X32" s="22"/>
    </row>
    <row r="33" spans="5:24" ht="15.75" x14ac:dyDescent="0.25">
      <c r="S33" s="10"/>
      <c r="T33" s="10"/>
      <c r="U33" s="17" t="s">
        <v>17</v>
      </c>
      <c r="V33" s="23"/>
      <c r="W33" s="24">
        <f>X33-X34</f>
        <v>-5</v>
      </c>
      <c r="X33" s="25">
        <v>2024</v>
      </c>
    </row>
    <row r="34" spans="5:24" ht="15.75" x14ac:dyDescent="0.25">
      <c r="S34" s="10"/>
      <c r="T34" s="10"/>
      <c r="U34" s="17" t="s">
        <v>18</v>
      </c>
      <c r="V34" s="23"/>
      <c r="W34" s="24">
        <f>W35-W33</f>
        <v>65</v>
      </c>
      <c r="X34" s="24">
        <v>2029</v>
      </c>
    </row>
    <row r="35" spans="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4" ht="39" customHeight="1" x14ac:dyDescent="0.25">
      <c r="P36" s="42" t="s">
        <v>41</v>
      </c>
      <c r="Q36" s="42"/>
      <c r="R36" s="42"/>
      <c r="S36" s="42"/>
      <c r="T36" s="43"/>
      <c r="U36" s="21" t="s">
        <v>20</v>
      </c>
      <c r="V36" s="23"/>
      <c r="W36" s="24">
        <f>90*W33/W35</f>
        <v>-7.5</v>
      </c>
      <c r="X36" s="24"/>
    </row>
    <row r="37" spans="5:24" ht="15.75" x14ac:dyDescent="0.25">
      <c r="U37" s="17"/>
      <c r="V37" s="26"/>
      <c r="W37" s="27">
        <v>0</v>
      </c>
      <c r="X37" s="27"/>
    </row>
    <row r="38" spans="5:24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3300</v>
      </c>
      <c r="X39" s="22"/>
    </row>
    <row r="40" spans="5:24" ht="15.75" x14ac:dyDescent="0.25">
      <c r="E40" t="s">
        <v>40</v>
      </c>
      <c r="F40" s="7">
        <v>1052</v>
      </c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16700</v>
      </c>
      <c r="X40" s="22"/>
    </row>
    <row r="41" spans="5:24" ht="15.75" x14ac:dyDescent="0.25">
      <c r="F41" s="7">
        <v>107.49</v>
      </c>
      <c r="G41">
        <f>F41*10.764</f>
        <v>1157.0223599999999</v>
      </c>
      <c r="R41" s="6" t="s">
        <v>25</v>
      </c>
      <c r="S41" s="16">
        <f>S40*90%</f>
        <v>0</v>
      </c>
      <c r="U41" s="23"/>
      <c r="V41" s="18"/>
      <c r="W41" s="19"/>
      <c r="X41" s="22"/>
    </row>
    <row r="42" spans="5:24" ht="15.75" x14ac:dyDescent="0.25">
      <c r="G42">
        <f>G41/F40</f>
        <v>1.0998311406844106</v>
      </c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20000</v>
      </c>
      <c r="X42" s="22"/>
    </row>
    <row r="43" spans="5:24" ht="15.75" x14ac:dyDescent="0.25">
      <c r="S43" s="10"/>
      <c r="T43" s="10"/>
      <c r="U43" s="23"/>
      <c r="V43" s="23"/>
      <c r="W43" s="24"/>
      <c r="X43" s="24"/>
    </row>
    <row r="44" spans="5:24" ht="15.75" x14ac:dyDescent="0.25">
      <c r="S44" s="10"/>
      <c r="T44" s="10"/>
      <c r="U44" s="28" t="s">
        <v>38</v>
      </c>
      <c r="V44" s="30"/>
      <c r="W44" s="25">
        <v>1052</v>
      </c>
      <c r="X44" s="24"/>
    </row>
    <row r="45" spans="5:24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21040000</v>
      </c>
      <c r="X45" s="33"/>
    </row>
    <row r="46" spans="5:24" ht="15.75" x14ac:dyDescent="0.25">
      <c r="S46" s="11"/>
      <c r="T46" s="10"/>
      <c r="U46" s="17" t="s">
        <v>25</v>
      </c>
      <c r="V46" s="23"/>
      <c r="W46" s="34">
        <f>W45*0.9</f>
        <v>18936000</v>
      </c>
      <c r="X46" s="35"/>
    </row>
    <row r="47" spans="5:24" ht="15.75" x14ac:dyDescent="0.25">
      <c r="S47" s="10"/>
      <c r="T47" s="10"/>
      <c r="U47" s="17" t="s">
        <v>26</v>
      </c>
      <c r="V47" s="23"/>
      <c r="W47" s="34">
        <f>W45*0.8</f>
        <v>16832000</v>
      </c>
      <c r="X47" s="34"/>
    </row>
    <row r="48" spans="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3471600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43833.333333333336</v>
      </c>
      <c r="X51" s="34"/>
    </row>
    <row r="56" spans="21:24" ht="15.75" x14ac:dyDescent="0.25">
      <c r="U56" s="17"/>
      <c r="V56" s="18"/>
      <c r="W56" s="19"/>
      <c r="X56" s="20"/>
    </row>
    <row r="57" spans="21:24" ht="15.75" x14ac:dyDescent="0.25">
      <c r="U57" s="21"/>
      <c r="V57" s="18"/>
      <c r="W57" s="19"/>
      <c r="X57" s="22"/>
    </row>
    <row r="58" spans="21:24" ht="15.75" x14ac:dyDescent="0.25">
      <c r="U58" s="17"/>
      <c r="V58" s="18"/>
      <c r="W58" s="19"/>
      <c r="X58" s="22"/>
    </row>
    <row r="59" spans="21:24" ht="15.75" x14ac:dyDescent="0.25">
      <c r="U59" s="17"/>
      <c r="V59" s="18"/>
      <c r="W59" s="19"/>
      <c r="X59" s="22"/>
    </row>
    <row r="60" spans="21:24" ht="15.75" x14ac:dyDescent="0.25">
      <c r="U60" s="17"/>
      <c r="V60" s="23"/>
      <c r="W60" s="24"/>
      <c r="X60" s="25"/>
    </row>
    <row r="61" spans="21:24" ht="15.75" x14ac:dyDescent="0.25">
      <c r="U61" s="17"/>
      <c r="V61" s="23"/>
      <c r="W61" s="24"/>
      <c r="X61" s="24"/>
    </row>
    <row r="62" spans="21:24" ht="15.75" x14ac:dyDescent="0.25">
      <c r="U62" s="17"/>
      <c r="V62" s="23"/>
      <c r="W62" s="24"/>
      <c r="X62" s="24"/>
    </row>
    <row r="63" spans="21:24" ht="15.75" x14ac:dyDescent="0.25">
      <c r="U63" s="21"/>
      <c r="V63" s="23"/>
      <c r="W63" s="24"/>
      <c r="X63" s="24"/>
    </row>
    <row r="64" spans="21:24" ht="15.75" x14ac:dyDescent="0.25">
      <c r="U64" s="17"/>
      <c r="V64" s="26"/>
      <c r="W64" s="27"/>
      <c r="X64" s="27"/>
    </row>
    <row r="65" spans="21:24" ht="15.75" x14ac:dyDescent="0.25">
      <c r="U65" s="17"/>
      <c r="V65" s="18"/>
      <c r="W65" s="19"/>
      <c r="X65" s="22"/>
    </row>
    <row r="66" spans="21:24" ht="15.75" x14ac:dyDescent="0.25">
      <c r="U66" s="17"/>
      <c r="V66" s="18"/>
      <c r="W66" s="19"/>
      <c r="X66" s="22"/>
    </row>
    <row r="67" spans="21:24" ht="15.75" x14ac:dyDescent="0.25">
      <c r="U67" s="17"/>
      <c r="V67" s="18"/>
      <c r="W67" s="19"/>
      <c r="X67" s="22"/>
    </row>
    <row r="68" spans="21:24" ht="15.75" x14ac:dyDescent="0.25">
      <c r="U68" s="23"/>
      <c r="V68" s="18"/>
      <c r="W68" s="19"/>
      <c r="X68" s="22"/>
    </row>
    <row r="69" spans="21:24" ht="15.75" x14ac:dyDescent="0.25">
      <c r="U69" s="28"/>
      <c r="V69" s="29"/>
      <c r="W69" s="20"/>
      <c r="X69" s="22"/>
    </row>
    <row r="70" spans="21:24" ht="15.75" x14ac:dyDescent="0.25">
      <c r="U70" s="23"/>
      <c r="V70" s="23"/>
      <c r="W70" s="24"/>
      <c r="X70" s="24"/>
    </row>
    <row r="71" spans="21:24" ht="15.75" x14ac:dyDescent="0.25">
      <c r="U71" s="28"/>
      <c r="V71" s="30"/>
      <c r="W71" s="25"/>
      <c r="X71" s="24"/>
    </row>
    <row r="72" spans="21:24" ht="15.75" x14ac:dyDescent="0.25">
      <c r="U72" s="17"/>
      <c r="V72" s="31"/>
      <c r="W72" s="32"/>
      <c r="X72" s="33"/>
    </row>
    <row r="73" spans="21:24" ht="15.75" x14ac:dyDescent="0.25">
      <c r="U73" s="17"/>
      <c r="V73" s="23"/>
      <c r="W73" s="34"/>
      <c r="X73" s="35"/>
    </row>
    <row r="74" spans="21:24" ht="15.75" x14ac:dyDescent="0.25">
      <c r="U74" s="17"/>
      <c r="V74" s="23"/>
      <c r="W74" s="34"/>
      <c r="X74" s="34"/>
    </row>
    <row r="75" spans="21:24" ht="15.75" x14ac:dyDescent="0.25">
      <c r="U75" s="17"/>
      <c r="V75" s="23"/>
      <c r="W75" s="36"/>
      <c r="X75" s="24"/>
    </row>
    <row r="76" spans="21:24" ht="15.75" x14ac:dyDescent="0.25">
      <c r="U76" s="37"/>
      <c r="V76" s="38"/>
      <c r="W76" s="39"/>
      <c r="X76" s="39"/>
    </row>
    <row r="77" spans="21:24" ht="15.75" x14ac:dyDescent="0.25">
      <c r="U77" s="17"/>
      <c r="V77" s="23"/>
      <c r="W77" s="36"/>
      <c r="X77" s="36"/>
    </row>
    <row r="78" spans="21:24" ht="15.75" x14ac:dyDescent="0.25">
      <c r="U78" s="40"/>
      <c r="V78" s="36"/>
      <c r="W78" s="34"/>
      <c r="X78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4"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BC738-BD7D-421E-BE70-19FCF4E8868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4A2F6-203E-4AA4-9006-F6079CC7FF3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09B17-90BD-495B-B999-BACCB41FA4E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EB73F-A6C4-4F00-99AB-037A1BBC61D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4C5B9-BCF1-4DE8-9A93-6F71506CC94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121B2-BC9C-4E74-B720-58036741E31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48A4D-8D1E-48F9-B82D-3BC496E76A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20-20</vt:lpstr>
      <vt:lpstr>Sheet18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2024-04-30T06:27:14Z</dcterms:modified>
</cp:coreProperties>
</file>