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ANANDA MARUTI PATIL - SBI\"/>
    </mc:Choice>
  </mc:AlternateContent>
  <xr:revisionPtr revIDLastSave="0" documentId="13_ncr:1_{AA61C0F6-5921-497A-BDB7-45E0FBC1950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Q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7" i="4" l="1"/>
  <c r="W46" i="4"/>
  <c r="S41" i="4"/>
  <c r="W51" i="4" l="1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<sst xmlns="http://schemas.openxmlformats.org/spreadsheetml/2006/main" count="49" uniqueCount="43">
  <si>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</si>
  <si>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</si>
  <si>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</si>
  <si>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</si>
  <si>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</si>
  <si>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</si>
  <si>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</si>
  <si>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</si>
  <si>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</si>
  <si>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</si>
  <si>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</si>
  <si>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</si>
  <si>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</si>
  <si>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</si>
  <si>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</si>
  <si>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</si>
  <si>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</si>
  <si>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</si>
  <si>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</si>
  <si>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</si>
  <si>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</si>
  <si>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</si>
  <si>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</si>
  <si>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</si>
  <si>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</si>
  <si>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</si>
  <si>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</si>
  <si>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</si>
  <si>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</si>
  <si>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</si>
  <si>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</si>
  <si>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</si>
  <si>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</si>
  <si>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</si>
  <si>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</si>
  <si>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</si>
  <si>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</si>
  <si>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</si>
  <si>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</si>
  <si>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</si>
  <si>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- ANANDA MARUTI PATIL</t>
  </si>
  <si>
    <t>As per Part OC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</si>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</sst>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" fontId="1" fillId="3" borderId="0" xfId="0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46</xdr:row>
      <xdr:rowOff>10686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09D8A9-BD41-405E-982C-13674F9F1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3164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9525</xdr:rowOff>
    </xdr:from>
    <xdr:to>
      <xdr:col>15</xdr:col>
      <xdr:colOff>582245</xdr:colOff>
      <xdr:row>35</xdr:row>
      <xdr:rowOff>124772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66363C-0647-4814-9C16-EFA39C1ED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075" y="9525"/>
          <a:ext cx="8745170" cy="678274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523875</xdr:colOff>
      <xdr:row>0</xdr:row>
      <xdr:rowOff>0</xdr:rowOff>
    </xdr:from>
    <xdr:to>
      <xdr:col>24</xdr:col>
      <xdr:colOff>297200</xdr:colOff>
      <xdr:row>41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1B6E0D-30A5-4536-B8E5-6471CAC9D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3475" y="0"/>
          <a:ext cx="13794125" cy="795448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182191</xdr:colOff>
      <xdr:row>47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2CDD18-1A42-4EB6-91EC-BF0BA7343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16591" cy="877374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182191</xdr:colOff>
      <xdr:row>42</xdr:row>
      <xdr:rowOff>1117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C9E2DB-2882-46EF-9031-7FF92469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16591" cy="800211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476250</xdr:colOff>
      <xdr:row>2</xdr:row>
      <xdr:rowOff>66675</xdr:rowOff>
    </xdr:from>
    <xdr:to>
      <xdr:col>17</xdr:col>
      <xdr:colOff>553652</xdr:colOff>
      <xdr:row>48</xdr:row>
      <xdr:rowOff>29793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D0DE50-237D-4DA2-A7D1-32E8141A7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447675"/>
          <a:ext cx="8611802" cy="8726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163139</xdr:colOff>
      <xdr:row>51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CDAF87-98AE-42FF-8A49-DF033BE1A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97539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45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24F7CE-3F2B-4D07-8320-127D7A861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8449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46</xdr:row>
      <xdr:rowOff>67834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2EE6ED-EFAD-4C9A-AA80-6E289820E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8306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191718</xdr:colOff>
      <xdr:row>50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59CBD0-4FD9-4588-BEA0-B0428CAF8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26118" cy="8230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277455</xdr:colOff>
      <xdr:row>38</xdr:row>
      <xdr:rowOff>172484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0D2743-484A-4790-997F-8C21E6E0B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11855" cy="74114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37</xdr:row>
      <xdr:rowOff>10484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18E5FB-9F91-42B0-BB17-4AFB26698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686848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35</xdr:row>
      <xdr:rowOff>10430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6D4DD2-7D6C-431A-BBBF-B91083C72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4874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36</xdr:row>
      <xdr:rowOff>67615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BB3B30-982F-4A13-8980-17637F638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7351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1"/>
  <sheetViews>
    <sheetView tabSelected="1" topLeftCell="A19" zoomScaleNormal="100" workbookViewId="0">
      <selection activeCell="W44" sqref="W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4" t="s">
        <v>36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473</v>
      </c>
      <c r="C3" s="4">
        <f>B3*1.2</f>
        <v>567.6</v>
      </c>
      <c r="D3" s="4">
        <f t="shared" ref="D3:D14" si="2">C3*1.2</f>
        <v>681.12</v>
      </c>
      <c r="E3" s="5">
        <f t="shared" ref="E3:E14" si="3">R3</f>
        <v>1360000</v>
      </c>
      <c r="F3" s="9">
        <f t="shared" ref="F3:F14" si="4">ROUND((E3/B3),0)</f>
        <v>2875</v>
      </c>
      <c r="G3" s="9">
        <f t="shared" ref="G3:G14" si="5">ROUND((E3/C3),0)</f>
        <v>2396</v>
      </c>
      <c r="H3" s="9">
        <f t="shared" ref="H3:H14" si="6">ROUND((E3/D3),0)</f>
        <v>1997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473</v>
      </c>
      <c r="R3" s="2">
        <v>1360000</v>
      </c>
    </row>
    <row r="4" spans="1:20" x14ac:dyDescent="0.25">
      <c r="A4" s="4">
        <f t="shared" ref="A4:A9" si="9">N4</f>
        <v>0</v>
      </c>
      <c r="B4" s="4">
        <f t="shared" ref="B4:B9" si="10">Q4</f>
        <v>464</v>
      </c>
      <c r="C4" s="4">
        <f t="shared" ref="C4:C9" si="11">B4*1.2</f>
        <v>556.79999999999995</v>
      </c>
      <c r="D4" s="4">
        <f t="shared" ref="D4:D9" si="12">C4*1.2</f>
        <v>668.16</v>
      </c>
      <c r="E4" s="5">
        <f t="shared" ref="E4:E9" si="13">R4</f>
        <v>1800000</v>
      </c>
      <c r="F4" s="9">
        <f t="shared" ref="F4:F9" si="14">ROUND((E4/B4),0)</f>
        <v>3879</v>
      </c>
      <c r="G4" s="9">
        <f t="shared" ref="G4:G9" si="15">ROUND((E4/C4),0)</f>
        <v>3233</v>
      </c>
      <c r="H4" s="9">
        <f t="shared" ref="H4:H9" si="16">ROUND((E4/D4),0)</f>
        <v>2694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464</v>
      </c>
      <c r="R4" s="2">
        <v>1800000</v>
      </c>
    </row>
    <row r="5" spans="1:20" s="42" customFormat="1" x14ac:dyDescent="0.25">
      <c r="A5" s="41">
        <f t="shared" si="9"/>
        <v>0</v>
      </c>
      <c r="B5" s="41">
        <f t="shared" si="10"/>
        <v>481</v>
      </c>
      <c r="C5" s="41">
        <f t="shared" si="11"/>
        <v>577.19999999999993</v>
      </c>
      <c r="D5" s="41">
        <f t="shared" si="12"/>
        <v>692.63999999999987</v>
      </c>
      <c r="E5" s="47">
        <f t="shared" si="13"/>
        <v>2631000</v>
      </c>
      <c r="F5" s="41">
        <f t="shared" si="14"/>
        <v>5470</v>
      </c>
      <c r="G5" s="41">
        <f t="shared" si="15"/>
        <v>4558</v>
      </c>
      <c r="H5" s="41">
        <f t="shared" si="16"/>
        <v>3799</v>
      </c>
      <c r="I5" s="41" t="e">
        <f>#REF!</f>
        <v>#REF!</v>
      </c>
      <c r="J5" s="41">
        <f t="shared" si="17"/>
        <v>0</v>
      </c>
      <c r="O5" s="42">
        <v>0</v>
      </c>
      <c r="P5" s="42">
        <f t="shared" si="18"/>
        <v>0</v>
      </c>
      <c r="Q5" s="42">
        <v>481</v>
      </c>
      <c r="R5" s="43">
        <v>2631000</v>
      </c>
    </row>
    <row r="6" spans="1:20" x14ac:dyDescent="0.25">
      <c r="A6" s="4">
        <f t="shared" si="9"/>
        <v>0</v>
      </c>
      <c r="B6" s="4">
        <f t="shared" si="10"/>
        <v>430</v>
      </c>
      <c r="C6" s="4">
        <f t="shared" si="11"/>
        <v>516</v>
      </c>
      <c r="D6" s="4">
        <f t="shared" si="12"/>
        <v>619.19999999999993</v>
      </c>
      <c r="E6" s="5">
        <f t="shared" si="13"/>
        <v>1860000</v>
      </c>
      <c r="F6" s="9">
        <f t="shared" si="14"/>
        <v>4326</v>
      </c>
      <c r="G6" s="9">
        <f t="shared" si="15"/>
        <v>3605</v>
      </c>
      <c r="H6" s="9">
        <f t="shared" si="16"/>
        <v>3004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430</v>
      </c>
      <c r="R6" s="2">
        <v>1860000</v>
      </c>
    </row>
    <row r="7" spans="1:20" x14ac:dyDescent="0.25">
      <c r="A7" s="4">
        <f t="shared" si="9"/>
        <v>0</v>
      </c>
      <c r="B7" s="4">
        <f t="shared" si="10"/>
        <v>470</v>
      </c>
      <c r="C7" s="4">
        <f t="shared" si="11"/>
        <v>564</v>
      </c>
      <c r="D7" s="4">
        <f t="shared" si="12"/>
        <v>676.8</v>
      </c>
      <c r="E7" s="5">
        <f t="shared" si="13"/>
        <v>1650000</v>
      </c>
      <c r="F7" s="9">
        <f t="shared" si="14"/>
        <v>3511</v>
      </c>
      <c r="G7" s="9">
        <f t="shared" si="15"/>
        <v>2926</v>
      </c>
      <c r="H7" s="9">
        <f t="shared" si="16"/>
        <v>2438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470</v>
      </c>
      <c r="R7" s="2">
        <v>1650000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4" t="s">
        <v>37</v>
      </c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</row>
    <row r="16" spans="1:20" x14ac:dyDescent="0.25">
      <c r="A16" s="4">
        <f t="shared" ref="A16:A28" si="32">N16</f>
        <v>0</v>
      </c>
      <c r="B16" s="4">
        <f t="shared" ref="B16:B28" si="33">Q16</f>
        <v>480</v>
      </c>
      <c r="C16" s="4">
        <f>B16*1.2</f>
        <v>576</v>
      </c>
      <c r="D16" s="4">
        <f t="shared" ref="D16:D28" si="34">C16*1.2</f>
        <v>691.19999999999993</v>
      </c>
      <c r="E16" s="5">
        <f t="shared" ref="E16:E28" si="35">R16</f>
        <v>2350000</v>
      </c>
      <c r="F16" s="9">
        <f t="shared" ref="F16:F28" si="36">ROUND((E16/B16),0)</f>
        <v>4896</v>
      </c>
      <c r="G16" s="9">
        <f t="shared" ref="G16:G28" si="37">ROUND((E16/C16),0)</f>
        <v>4080</v>
      </c>
      <c r="H16" s="9">
        <f t="shared" ref="H16:H28" si="38">ROUND((E16/D16),0)</f>
        <v>3400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480</v>
      </c>
      <c r="R16" s="2">
        <v>2350000</v>
      </c>
    </row>
    <row r="17" spans="1:24" x14ac:dyDescent="0.25">
      <c r="A17" s="4">
        <f t="shared" si="32"/>
        <v>0</v>
      </c>
      <c r="B17" s="4">
        <f t="shared" si="33"/>
        <v>480</v>
      </c>
      <c r="C17" s="4">
        <f t="shared" ref="C17:C28" si="41">B17*1.2</f>
        <v>576</v>
      </c>
      <c r="D17" s="4">
        <f t="shared" si="34"/>
        <v>691.19999999999993</v>
      </c>
      <c r="E17" s="5">
        <f t="shared" si="35"/>
        <v>2670000</v>
      </c>
      <c r="F17" s="9">
        <f t="shared" si="36"/>
        <v>5563</v>
      </c>
      <c r="G17" s="9">
        <f t="shared" si="37"/>
        <v>4635</v>
      </c>
      <c r="H17" s="9">
        <f t="shared" si="38"/>
        <v>3863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480</v>
      </c>
      <c r="R17" s="2">
        <v>2670000</v>
      </c>
    </row>
    <row r="18" spans="1:24" x14ac:dyDescent="0.25">
      <c r="A18" s="4">
        <f t="shared" si="32"/>
        <v>0</v>
      </c>
      <c r="B18" s="4">
        <f t="shared" si="33"/>
        <v>530</v>
      </c>
      <c r="C18" s="4">
        <f t="shared" si="41"/>
        <v>636</v>
      </c>
      <c r="D18" s="4">
        <f t="shared" si="34"/>
        <v>763.19999999999993</v>
      </c>
      <c r="E18" s="5">
        <f t="shared" si="35"/>
        <v>2800000</v>
      </c>
      <c r="F18" s="9">
        <f t="shared" si="36"/>
        <v>5283</v>
      </c>
      <c r="G18" s="9">
        <f t="shared" si="37"/>
        <v>4403</v>
      </c>
      <c r="H18" s="9">
        <f t="shared" si="38"/>
        <v>3669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530</v>
      </c>
      <c r="R18" s="2">
        <v>2800000</v>
      </c>
    </row>
    <row r="19" spans="1:24" x14ac:dyDescent="0.25">
      <c r="A19" s="4">
        <f t="shared" si="32"/>
        <v>0</v>
      </c>
      <c r="B19" s="4">
        <f t="shared" si="33"/>
        <v>279</v>
      </c>
      <c r="C19" s="4">
        <f t="shared" si="41"/>
        <v>334.8</v>
      </c>
      <c r="D19" s="4">
        <f t="shared" si="34"/>
        <v>401.76</v>
      </c>
      <c r="E19" s="5">
        <f t="shared" si="35"/>
        <v>2700000</v>
      </c>
      <c r="F19" s="9">
        <f t="shared" si="36"/>
        <v>9677</v>
      </c>
      <c r="G19" s="9">
        <f t="shared" si="37"/>
        <v>8065</v>
      </c>
      <c r="H19" s="9">
        <f t="shared" si="38"/>
        <v>6720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279</v>
      </c>
      <c r="R19" s="2">
        <v>2700000</v>
      </c>
    </row>
    <row r="20" spans="1:24" x14ac:dyDescent="0.25">
      <c r="A20" s="4">
        <f t="shared" si="32"/>
        <v>0</v>
      </c>
      <c r="B20" s="4">
        <f t="shared" si="33"/>
        <v>537.5</v>
      </c>
      <c r="C20" s="4">
        <f t="shared" si="41"/>
        <v>645</v>
      </c>
      <c r="D20" s="4">
        <f t="shared" si="34"/>
        <v>774</v>
      </c>
      <c r="E20" s="5">
        <f t="shared" si="35"/>
        <v>2500000</v>
      </c>
      <c r="F20" s="9">
        <f t="shared" si="36"/>
        <v>4651</v>
      </c>
      <c r="G20" s="9">
        <f t="shared" si="37"/>
        <v>3876</v>
      </c>
      <c r="H20" s="9">
        <f t="shared" si="38"/>
        <v>3230</v>
      </c>
      <c r="I20" s="4" t="e">
        <f>#REF!</f>
        <v>#REF!</v>
      </c>
      <c r="J20" s="4">
        <f t="shared" si="39"/>
        <v>0</v>
      </c>
      <c r="O20">
        <v>0</v>
      </c>
      <c r="P20">
        <v>645</v>
      </c>
      <c r="Q20">
        <f t="shared" si="40"/>
        <v>537.5</v>
      </c>
      <c r="R20" s="2">
        <v>2500000</v>
      </c>
    </row>
    <row r="21" spans="1:24" x14ac:dyDescent="0.25">
      <c r="A21" s="4">
        <f t="shared" si="32"/>
        <v>0</v>
      </c>
      <c r="B21" s="4">
        <f t="shared" si="33"/>
        <v>550</v>
      </c>
      <c r="C21" s="4">
        <f t="shared" si="41"/>
        <v>660</v>
      </c>
      <c r="D21" s="4">
        <f t="shared" si="34"/>
        <v>792</v>
      </c>
      <c r="E21" s="5">
        <f t="shared" si="35"/>
        <v>3000000</v>
      </c>
      <c r="F21" s="9">
        <f t="shared" si="36"/>
        <v>5455</v>
      </c>
      <c r="G21" s="9">
        <f t="shared" si="37"/>
        <v>4545</v>
      </c>
      <c r="H21" s="9">
        <f t="shared" si="38"/>
        <v>3788</v>
      </c>
      <c r="I21" s="4" t="e">
        <f>#REF!</f>
        <v>#REF!</v>
      </c>
      <c r="J21" s="4">
        <f t="shared" si="39"/>
        <v>0</v>
      </c>
      <c r="O21">
        <v>0</v>
      </c>
      <c r="P21">
        <v>660</v>
      </c>
      <c r="Q21">
        <f t="shared" si="40"/>
        <v>550</v>
      </c>
      <c r="R21" s="2">
        <v>3000000</v>
      </c>
    </row>
    <row r="22" spans="1:24" s="42" customFormat="1" x14ac:dyDescent="0.25">
      <c r="A22" s="41">
        <f t="shared" ref="A22:A24" si="42">N22</f>
        <v>0</v>
      </c>
      <c r="B22" s="41">
        <f t="shared" ref="B22:B24" si="43">Q22</f>
        <v>450</v>
      </c>
      <c r="C22" s="41">
        <f t="shared" ref="C22:C24" si="44">B22*1.2</f>
        <v>540</v>
      </c>
      <c r="D22" s="41">
        <f t="shared" ref="D22:D24" si="45">C22*1.2</f>
        <v>648</v>
      </c>
      <c r="E22" s="47">
        <f t="shared" ref="E22:E24" si="46">R22</f>
        <v>3300000</v>
      </c>
      <c r="F22" s="41">
        <f t="shared" ref="F22:F24" si="47">ROUND((E22/B22),0)</f>
        <v>7333</v>
      </c>
      <c r="G22" s="41">
        <f t="shared" ref="G22:G24" si="48">ROUND((E22/C22),0)</f>
        <v>6111</v>
      </c>
      <c r="H22" s="41">
        <f t="shared" ref="H22:H24" si="49">ROUND((E22/D22),0)</f>
        <v>5093</v>
      </c>
      <c r="I22" s="41" t="e">
        <f>#REF!</f>
        <v>#REF!</v>
      </c>
      <c r="J22" s="41">
        <f t="shared" ref="J22:J24" si="50">S22</f>
        <v>0</v>
      </c>
      <c r="O22" s="42">
        <v>0</v>
      </c>
      <c r="P22" s="42">
        <f t="shared" ref="P22:P24" si="51">O22/1.2</f>
        <v>0</v>
      </c>
      <c r="Q22" s="42">
        <v>450</v>
      </c>
      <c r="R22" s="43">
        <v>3300000</v>
      </c>
    </row>
    <row r="23" spans="1:24" x14ac:dyDescent="0.25">
      <c r="A23" s="4">
        <f t="shared" si="42"/>
        <v>0</v>
      </c>
      <c r="B23" s="4">
        <f t="shared" si="43"/>
        <v>562.5</v>
      </c>
      <c r="C23" s="4">
        <f t="shared" si="44"/>
        <v>675</v>
      </c>
      <c r="D23" s="4">
        <f t="shared" si="45"/>
        <v>810</v>
      </c>
      <c r="E23" s="5">
        <f t="shared" si="46"/>
        <v>2900000</v>
      </c>
      <c r="F23" s="9">
        <f t="shared" si="47"/>
        <v>5156</v>
      </c>
      <c r="G23" s="9">
        <f t="shared" si="48"/>
        <v>4296</v>
      </c>
      <c r="H23" s="9">
        <f t="shared" si="49"/>
        <v>3580</v>
      </c>
      <c r="I23" s="4" t="e">
        <f>#REF!</f>
        <v>#REF!</v>
      </c>
      <c r="J23" s="4">
        <f t="shared" si="50"/>
        <v>0</v>
      </c>
      <c r="O23">
        <v>0</v>
      </c>
      <c r="P23">
        <v>675</v>
      </c>
      <c r="Q23">
        <f t="shared" ref="Q22:Q24" si="52">P23/1.2</f>
        <v>562.5</v>
      </c>
      <c r="R23" s="2">
        <v>2900000</v>
      </c>
    </row>
    <row r="24" spans="1:24" s="42" customFormat="1" x14ac:dyDescent="0.25">
      <c r="A24" s="41">
        <f t="shared" si="42"/>
        <v>0</v>
      </c>
      <c r="B24" s="41">
        <f t="shared" si="43"/>
        <v>480</v>
      </c>
      <c r="C24" s="41">
        <f t="shared" si="44"/>
        <v>576</v>
      </c>
      <c r="D24" s="41">
        <f t="shared" si="45"/>
        <v>691.19999999999993</v>
      </c>
      <c r="E24" s="47">
        <f t="shared" si="46"/>
        <v>2900000</v>
      </c>
      <c r="F24" s="41">
        <f t="shared" si="47"/>
        <v>6042</v>
      </c>
      <c r="G24" s="41">
        <f t="shared" si="48"/>
        <v>5035</v>
      </c>
      <c r="H24" s="41">
        <f t="shared" si="49"/>
        <v>4196</v>
      </c>
      <c r="I24" s="41" t="e">
        <f>#REF!</f>
        <v>#REF!</v>
      </c>
      <c r="J24" s="41">
        <f t="shared" si="50"/>
        <v>0</v>
      </c>
      <c r="O24" s="42">
        <v>0</v>
      </c>
      <c r="P24" s="42">
        <f t="shared" si="51"/>
        <v>0</v>
      </c>
      <c r="Q24" s="42">
        <v>480</v>
      </c>
      <c r="R24" s="43">
        <v>2900000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6000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3500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D33" t="s">
        <v>42</v>
      </c>
      <c r="E33">
        <v>470</v>
      </c>
      <c r="S33" s="10"/>
      <c r="T33" s="10"/>
      <c r="U33" s="17" t="s">
        <v>17</v>
      </c>
      <c r="V33" s="23"/>
      <c r="W33" s="24">
        <f>X33-X34</f>
        <v>7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53</v>
      </c>
      <c r="X34" s="24">
        <v>2017</v>
      </c>
      <c r="Y34" t="s">
        <v>41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5" t="s">
        <v>40</v>
      </c>
      <c r="Q36" s="45"/>
      <c r="R36" s="45"/>
      <c r="S36" s="45"/>
      <c r="T36" s="46"/>
      <c r="U36" s="21" t="s">
        <v>20</v>
      </c>
      <c r="V36" s="23"/>
      <c r="W36" s="24">
        <f>90*W33/W35</f>
        <v>10.5</v>
      </c>
      <c r="X36" s="24"/>
    </row>
    <row r="37" spans="4:25" ht="15.75" x14ac:dyDescent="0.25">
      <c r="U37" s="17"/>
      <c r="V37" s="26"/>
      <c r="W37" s="27">
        <f>W36%</f>
        <v>0.105</v>
      </c>
      <c r="X37" s="27"/>
    </row>
    <row r="38" spans="4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262.5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2237.5</v>
      </c>
      <c r="X39" s="22"/>
    </row>
    <row r="40" spans="4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3500</v>
      </c>
      <c r="X40" s="22"/>
    </row>
    <row r="41" spans="4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5737.5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38</v>
      </c>
      <c r="V44" s="30"/>
      <c r="W44" s="25">
        <v>470</v>
      </c>
      <c r="X44" s="24"/>
    </row>
    <row r="45" spans="4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2696625</v>
      </c>
      <c r="X45" s="33"/>
    </row>
    <row r="46" spans="4:25" ht="15.75" x14ac:dyDescent="0.25">
      <c r="S46" s="11"/>
      <c r="T46" s="10"/>
      <c r="U46" s="17" t="s">
        <v>25</v>
      </c>
      <c r="V46" s="23"/>
      <c r="W46" s="34">
        <f>W45*0.85</f>
        <v>2292131.25</v>
      </c>
      <c r="X46" s="35"/>
    </row>
    <row r="47" spans="4:25" ht="15.75" x14ac:dyDescent="0.25">
      <c r="S47" s="10"/>
      <c r="T47" s="10"/>
      <c r="U47" s="17" t="s">
        <v>26</v>
      </c>
      <c r="V47" s="23"/>
      <c r="W47" s="34">
        <f>W45*0.7</f>
        <v>1887637.4999999998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1175000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5617.96875</v>
      </c>
      <c r="X51" s="34"/>
    </row>
    <row r="71" spans="6:6" x14ac:dyDescent="0.25">
      <c r="F71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10" workbookViewId="0">
      <selection activeCell="Q16" sqref="Q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AC644-D1FB-4FE5-A9EF-173020D4E556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12AA0-D547-46DE-848D-DC288C3E276E}">
  <dimension ref="A1"/>
  <sheetViews>
    <sheetView topLeftCell="A3" workbookViewId="0">
      <selection activeCell="X28" sqref="X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18" sqref="Y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Q17" sqref="Q1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zoomScaleNormal="100" workbookViewId="0">
      <selection activeCell="Z32" sqref="Z3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2024-04-30T09:14:02Z</dcterms:modified>
</cp:coreProperties>
</file>