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Yogesh Ramesh Gangurde\"/>
    </mc:Choice>
  </mc:AlternateContent>
  <xr:revisionPtr revIDLastSave="0" documentId="13_ncr:1_{A20B1986-7170-494F-B321-721D507D37B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S8" i="4"/>
  <c r="Q5" i="4"/>
  <c r="Q3" i="4"/>
  <c r="C4" i="4"/>
  <c r="C9" i="4"/>
  <c r="C10" i="4"/>
  <c r="C11" i="4"/>
  <c r="C12" i="4"/>
  <c r="C13" i="4"/>
  <c r="C14" i="4"/>
  <c r="C15" i="4"/>
  <c r="C2" i="4"/>
  <c r="O19" i="4"/>
  <c r="O20" i="4"/>
  <c r="P21" i="4"/>
  <c r="P20" i="4"/>
  <c r="D25" i="4"/>
  <c r="D23" i="4"/>
  <c r="H22" i="4"/>
  <c r="I20" i="4"/>
  <c r="I19" i="4"/>
  <c r="I18" i="4"/>
  <c r="H29" i="4"/>
  <c r="P19" i="4" l="1"/>
  <c r="P22" i="4"/>
  <c r="Q12" i="4"/>
  <c r="P12" i="4"/>
  <c r="P11" i="4"/>
  <c r="Q11" i="4" s="1"/>
  <c r="Q10" i="4"/>
  <c r="P10" i="4"/>
  <c r="P9" i="4"/>
  <c r="Q9" i="4" s="1"/>
  <c r="P8" i="4"/>
  <c r="P7" i="4"/>
  <c r="P6" i="4"/>
  <c r="P4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C6" i="4" s="1"/>
  <c r="A6" i="4"/>
  <c r="B5" i="4"/>
  <c r="C5" i="4" s="1"/>
  <c r="A5" i="4"/>
  <c r="B4" i="4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<sst xmlns="http://schemas.openxmlformats.org/spreadsheetml/2006/main" count="39" uniqueCount="35">
  <si>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</si>
  <si>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</si>
  <si>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</si>
  <si>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</si>
  <si>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</si>
  <si>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</si>
  <si>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</si>
  <si>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</si>
  <si>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</si>
  <si>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</si>
  <si>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</si>
  <si>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</si>
  <si>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</si>
  <si>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702, 7th Floor, Wing - A, Tricity Luxuria, Plot No. 104, Sector 17, Village - Panvel, </t>
  </si>
  <si>
    <t>agreement  - 29.11.19</t>
  </si>
  <si>
    <t>av</t>
  </si>
  <si>
    <t>sd</t>
  </si>
  <si>
    <t>rd</t>
  </si>
  <si>
    <t>bv</t>
  </si>
  <si>
    <t>ca</t>
  </si>
  <si>
    <t>fb, ch, ter, ssn bal</t>
  </si>
  <si>
    <t>rate</t>
  </si>
  <si>
    <t>fmv</t>
  </si>
  <si>
    <t>previous report - 2019</t>
  </si>
  <si>
    <t>sa</t>
  </si>
  <si>
    <t>bua</t>
  </si>
  <si>
    <t>rate on sa</t>
  </si>
  <si>
    <t>rate on ca</t>
  </si>
  <si>
    <t>16000 to 17000 on ca</t>
  </si>
  <si>
    <t>ls - 99.82 lakhs</t>
  </si>
  <si>
    <t>mca</t>
  </si>
  <si>
    <t>bal</t>
  </si>
  <si>
    <t>dry</t>
  </si>
  <si>
    <t>12.05.23</t>
  </si>
  <si>
    <t>oc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</si>
</sst>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429791</xdr:colOff>
      <xdr:row>39</xdr:row>
      <xdr:rowOff>134342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DB463-0B06-4C3F-8CB8-A68F1AC20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54591" cy="7106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391686</xdr:colOff>
      <xdr:row>42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4D4A1-65D6-4162-BC2C-5E4B42E3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316486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144256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7F707-8846-4C30-9F3F-4FD600ED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97856" cy="6954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229993</xdr:colOff>
      <xdr:row>35</xdr:row>
      <xdr:rowOff>105647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927909-DD7F-407E-B6D1-34B23DD7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83593" cy="6249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1191</xdr:colOff>
      <xdr:row>51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47AD5-C195-4B65-A7AC-AE5733B1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35591" cy="8478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58349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AC37A-4EFE-457F-8FA3-5A04107C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92749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D72AB-3F51-4274-A4A2-3DA2CDC3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B2*1.1</f>
        <v>770.00000000000011</v>
      </c>
      <c r="D2" s="4">
        <f t="shared" ref="D2:D13" si="2">C2*1.2</f>
        <v>924.00000000000011</v>
      </c>
      <c r="E2" s="5">
        <f t="shared" ref="E2:E13" si="3">R2</f>
        <v>9800000</v>
      </c>
      <c r="F2" s="10">
        <f t="shared" ref="F2:F13" si="4">ROUND((E2/B2),0)</f>
        <v>14000</v>
      </c>
      <c r="G2" s="10">
        <f t="shared" ref="G2:G13" si="5">ROUND((E2/C2),0)</f>
        <v>12727</v>
      </c>
      <c r="H2" s="10">
        <f t="shared" ref="H2:H13" si="6">ROUND((E2/D2),0)</f>
        <v>10606</v>
      </c>
      <c r="I2" s="4" t="e">
        <f>#REF!</f>
        <v>#REF!</v>
      </c>
      <c r="J2" s="4">
        <f t="shared" ref="J2:J13" si="7">S2</f>
        <v>10</v>
      </c>
      <c r="O2">
        <v>0</v>
      </c>
      <c r="P2">
        <f t="shared" ref="P2:P12" si="8">O2/1.2</f>
        <v>0</v>
      </c>
      <c r="Q2">
        <v>700</v>
      </c>
      <c r="R2" s="2">
        <v>9800000</v>
      </c>
      <c r="S2" s="8">
        <v>10</v>
      </c>
      <c r="T2" s="8"/>
    </row>
    <row r="3" spans="1:20" x14ac:dyDescent="0.25">
      <c r="A3" s="4">
        <f t="shared" si="0"/>
        <v>0</v>
      </c>
      <c r="B3" s="4">
        <f t="shared" si="1"/>
        <v>977.27272727272714</v>
      </c>
      <c r="C3" s="4">
        <f t="shared" ref="C3:C15" si="9">B3*1.1</f>
        <v>1075</v>
      </c>
      <c r="D3" s="4">
        <f t="shared" si="2"/>
        <v>1290</v>
      </c>
      <c r="E3" s="5">
        <f t="shared" si="3"/>
        <v>10700000</v>
      </c>
      <c r="F3" s="10">
        <f t="shared" si="4"/>
        <v>10949</v>
      </c>
      <c r="G3" s="10">
        <f t="shared" si="5"/>
        <v>9953</v>
      </c>
      <c r="H3" s="10">
        <f t="shared" si="6"/>
        <v>8295</v>
      </c>
      <c r="I3" s="4" t="e">
        <f>#REF!</f>
        <v>#REF!</v>
      </c>
      <c r="J3" s="4">
        <f t="shared" si="7"/>
        <v>0</v>
      </c>
      <c r="O3">
        <v>0</v>
      </c>
      <c r="P3">
        <v>1075</v>
      </c>
      <c r="Q3">
        <f>P3/1.1</f>
        <v>977.27272727272714</v>
      </c>
      <c r="R3" s="2">
        <v>10700000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627</v>
      </c>
      <c r="C4" s="4">
        <f t="shared" si="9"/>
        <v>689.7</v>
      </c>
      <c r="D4" s="4">
        <f t="shared" si="2"/>
        <v>827.64</v>
      </c>
      <c r="E4" s="16">
        <f t="shared" si="3"/>
        <v>14300000</v>
      </c>
      <c r="F4" s="10">
        <f t="shared" si="4"/>
        <v>22807</v>
      </c>
      <c r="G4" s="10">
        <f t="shared" si="5"/>
        <v>20734</v>
      </c>
      <c r="H4" s="10">
        <f t="shared" si="6"/>
        <v>17278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627</v>
      </c>
      <c r="R4" s="2">
        <v>14300000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597.27272727272725</v>
      </c>
      <c r="C5" s="4">
        <f t="shared" si="9"/>
        <v>657</v>
      </c>
      <c r="D5" s="4">
        <f t="shared" si="2"/>
        <v>788.4</v>
      </c>
      <c r="E5" s="16">
        <f t="shared" si="3"/>
        <v>6700000</v>
      </c>
      <c r="F5" s="10">
        <f t="shared" si="4"/>
        <v>11218</v>
      </c>
      <c r="G5" s="10">
        <f t="shared" si="5"/>
        <v>10198</v>
      </c>
      <c r="H5" s="10">
        <f t="shared" si="6"/>
        <v>8498</v>
      </c>
      <c r="I5" s="4" t="e">
        <f>#REF!</f>
        <v>#REF!</v>
      </c>
      <c r="J5" s="4">
        <f t="shared" si="7"/>
        <v>0</v>
      </c>
      <c r="O5">
        <v>0</v>
      </c>
      <c r="P5">
        <v>657</v>
      </c>
      <c r="Q5">
        <f>P5/1.1</f>
        <v>597.27272727272725</v>
      </c>
      <c r="R5" s="2">
        <v>6700000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436</v>
      </c>
      <c r="C6" s="4">
        <f t="shared" si="9"/>
        <v>479.6</v>
      </c>
      <c r="D6" s="4">
        <f t="shared" si="2"/>
        <v>575.52</v>
      </c>
      <c r="E6" s="16">
        <f t="shared" si="3"/>
        <v>6600000</v>
      </c>
      <c r="F6" s="15">
        <f t="shared" si="4"/>
        <v>15138</v>
      </c>
      <c r="G6" s="10">
        <f t="shared" si="5"/>
        <v>13761</v>
      </c>
      <c r="H6" s="10">
        <f t="shared" si="6"/>
        <v>11468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436</v>
      </c>
      <c r="R6" s="2">
        <v>6600000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495.00000000000006</v>
      </c>
      <c r="D7" s="4">
        <f t="shared" si="2"/>
        <v>594</v>
      </c>
      <c r="E7" s="16">
        <f t="shared" si="3"/>
        <v>7500000</v>
      </c>
      <c r="F7" s="15">
        <v>16200</v>
      </c>
      <c r="G7" s="10">
        <f t="shared" si="5"/>
        <v>15152</v>
      </c>
      <c r="H7" s="10">
        <f t="shared" si="6"/>
        <v>12626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414.19871999999992</v>
      </c>
      <c r="C8" s="4">
        <f t="shared" si="9"/>
        <v>455.61859199999998</v>
      </c>
      <c r="D8" s="4">
        <f t="shared" si="2"/>
        <v>546.74231039999995</v>
      </c>
      <c r="E8" s="16">
        <f t="shared" si="3"/>
        <v>6550000</v>
      </c>
      <c r="F8" s="15">
        <f t="shared" si="4"/>
        <v>15814</v>
      </c>
      <c r="G8" s="10">
        <f t="shared" si="5"/>
        <v>14376</v>
      </c>
      <c r="H8" s="10">
        <f t="shared" si="6"/>
        <v>11980</v>
      </c>
      <c r="I8" s="4" t="e">
        <f>#REF!</f>
        <v>#REF!</v>
      </c>
      <c r="J8" s="4">
        <f t="shared" si="7"/>
        <v>38.479999999999997</v>
      </c>
      <c r="O8">
        <v>0</v>
      </c>
      <c r="P8">
        <f t="shared" si="8"/>
        <v>0</v>
      </c>
      <c r="Q8">
        <f>S8*10.764</f>
        <v>414.19871999999992</v>
      </c>
      <c r="R8" s="2">
        <v>6550000</v>
      </c>
      <c r="S8" s="8">
        <f>27.9+10.58</f>
        <v>38.479999999999997</v>
      </c>
      <c r="T8" s="8" t="s">
        <v>33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8" spans="3:24" x14ac:dyDescent="0.25">
      <c r="C18" t="s">
        <v>23</v>
      </c>
      <c r="G18" t="s">
        <v>19</v>
      </c>
      <c r="H18">
        <v>455</v>
      </c>
      <c r="I18">
        <f>42.29*10.764</f>
        <v>455.20955999999995</v>
      </c>
    </row>
    <row r="19" spans="3:24" x14ac:dyDescent="0.25">
      <c r="C19" t="s">
        <v>19</v>
      </c>
      <c r="D19">
        <v>628</v>
      </c>
      <c r="G19" t="s">
        <v>20</v>
      </c>
      <c r="H19">
        <v>150</v>
      </c>
      <c r="I19">
        <f>13.97*10.764</f>
        <v>150.37307999999999</v>
      </c>
      <c r="N19" t="s">
        <v>30</v>
      </c>
      <c r="O19">
        <f>13.8+5.964+9.142+8.4+0.306+2.52+2.46+0.99</f>
        <v>43.582000000000008</v>
      </c>
      <c r="P19">
        <f>O19*10.764</f>
        <v>469.11664800000005</v>
      </c>
    </row>
    <row r="20" spans="3:24" x14ac:dyDescent="0.25">
      <c r="C20" t="s">
        <v>25</v>
      </c>
      <c r="D20">
        <v>753</v>
      </c>
      <c r="H20">
        <v>606</v>
      </c>
      <c r="I20">
        <f>56.26*10.764</f>
        <v>605.58263999999997</v>
      </c>
      <c r="N20" t="s">
        <v>31</v>
      </c>
      <c r="O20">
        <f>1.645+0.96+1.59+1.26</f>
        <v>5.4550000000000001</v>
      </c>
      <c r="P20">
        <f t="shared" ref="P20:P21" si="21">O20*10.764</f>
        <v>58.717619999999997</v>
      </c>
    </row>
    <row r="21" spans="3:24" x14ac:dyDescent="0.25">
      <c r="C21" t="s">
        <v>24</v>
      </c>
      <c r="D21">
        <v>980</v>
      </c>
      <c r="G21" t="s">
        <v>21</v>
      </c>
      <c r="H21">
        <v>16200</v>
      </c>
      <c r="N21" t="s">
        <v>32</v>
      </c>
      <c r="O21">
        <v>2.82</v>
      </c>
      <c r="P21">
        <f t="shared" si="21"/>
        <v>30.354479999999995</v>
      </c>
    </row>
    <row r="22" spans="3:24" x14ac:dyDescent="0.25">
      <c r="C22" t="s">
        <v>26</v>
      </c>
      <c r="D22">
        <v>8000</v>
      </c>
      <c r="G22" s="6" t="s">
        <v>22</v>
      </c>
      <c r="H22" s="6">
        <f>H21*H20</f>
        <v>9817200</v>
      </c>
      <c r="P22">
        <f>SUM(P19:P21)</f>
        <v>558.18874800000003</v>
      </c>
    </row>
    <row r="23" spans="3:24" x14ac:dyDescent="0.25">
      <c r="D23">
        <f>D22*D21</f>
        <v>7840000</v>
      </c>
    </row>
    <row r="24" spans="3:24" x14ac:dyDescent="0.25">
      <c r="O24" t="s">
        <v>34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C25" t="s">
        <v>27</v>
      </c>
      <c r="D25">
        <f>D23/D19</f>
        <v>12484.076433121019</v>
      </c>
      <c r="G25" t="s">
        <v>14</v>
      </c>
      <c r="I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G26" t="s">
        <v>15</v>
      </c>
      <c r="H26">
        <v>6569480</v>
      </c>
      <c r="I26" t="s">
        <v>29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G27" t="s">
        <v>16</v>
      </c>
      <c r="H27">
        <v>394200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G28" t="s">
        <v>17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G29" t="s">
        <v>18</v>
      </c>
      <c r="H29">
        <f>SUM(H26:H28)</f>
        <v>6993680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2024-04-27T05:13:04Z</dcterms:modified>
</cp:coreProperties>
</file>