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April 2024\PRASAD NAVNATH ABHANG - SBI\"/>
    </mc:Choice>
  </mc:AlternateContent>
  <xr:revisionPtr revIDLastSave="0" documentId="13_ncr:1_{3AFA0D0A-4E3E-4A67-BB13-D97A7997D6E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22" i="4" l="1"/>
  <c r="T20" i="16" l="1"/>
  <c r="T19" i="15"/>
  <c r="U27" i="14"/>
  <c r="G32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B22" i="4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Q6" i="4"/>
  <c r="B6" i="4" s="1"/>
  <c r="C6" i="4" s="1"/>
  <c r="D6" i="4" s="1"/>
  <c r="J6" i="4"/>
  <c r="I6" i="4"/>
  <c r="E6" i="4"/>
  <c r="A6" i="4"/>
  <c r="Q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B21" i="4" s="1"/>
  <c r="C21" i="4" s="1"/>
  <c r="D21" i="4" s="1"/>
  <c r="J21" i="4"/>
  <c r="I21" i="4"/>
  <c r="E21" i="4"/>
  <c r="A21" i="4"/>
  <c r="Q20" i="4"/>
  <c r="B20" i="4" s="1"/>
  <c r="C20" i="4" s="1"/>
  <c r="J20" i="4"/>
  <c r="I20" i="4"/>
  <c r="E20" i="4"/>
  <c r="A20" i="4"/>
  <c r="Q19" i="4"/>
  <c r="B19" i="4" s="1"/>
  <c r="C19" i="4" s="1"/>
  <c r="D19" i="4" s="1"/>
  <c r="J19" i="4"/>
  <c r="I19" i="4"/>
  <c r="E19" i="4"/>
  <c r="A19" i="4"/>
  <c r="Q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Q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7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<sst xmlns="http://schemas.openxmlformats.org/spreadsheetml/2006/main" count="50" uniqueCount="43">
  <si>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</si>
  <si>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</si>
  <si>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</si>
  <si>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</si>
  <si>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</si>
  <si>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</si>
  <si>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</si>
  <si>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</si>
  <si>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</si>
  <si>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</si>
  <si>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</si>
  <si>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</si>
  <si>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</si>
  <si>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</si>
  <si>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</si>
  <si>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</si>
  <si>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</si>
  <si>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</si>
  <si>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</si>
  <si>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</si>
  <si>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</si>
  <si>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</si>
  <si>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</si>
  <si>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</si>
  <si>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</si>
  <si>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</si>
  <si>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</si>
  <si>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</si>
  <si>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</si>
  <si>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</si>
  <si>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</si>
  <si>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</si>
  <si>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</si>
  <si>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</si>
  <si>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</si>
  <si>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</si>
  <si>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</si>
  <si>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</si>
  <si>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SState Bank Of India ( RASMECCC Panvel ) - PRASAD NAVNATH ABHANG</t>
  </si>
  <si>
    <t>Agree BUA</t>
  </si>
  <si>
    <t>rate on BUA</t>
  </si>
  <si>
    <t xml:space="preserve">As per site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</si>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</sst>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0" xfId="0" applyFill="1"/>
    <xf numFmtId="0" fontId="1" fillId="3" borderId="0" xfId="0" applyFont="1" applyFill="1"/>
    <xf numFmtId="4" fontId="1" fillId="3" borderId="0" xfId="0" applyNumberFormat="1" applyFont="1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439232</xdr:colOff>
      <xdr:row>49</xdr:row>
      <xdr:rowOff>134608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F33695-4F11-47AE-AA09-0D4CC7750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754432" cy="9011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77402</xdr:colOff>
      <xdr:row>45</xdr:row>
      <xdr:rowOff>39142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123158-1E3F-46B0-B408-0384CE77F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611802" cy="74686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172665</xdr:colOff>
      <xdr:row>40</xdr:row>
      <xdr:rowOff>1037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41FAFE-6880-449B-8AB8-B0D34321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07065" cy="74305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20244</xdr:colOff>
      <xdr:row>44</xdr:row>
      <xdr:rowOff>134465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F1BB8C-C66B-4DC5-9D2E-D6369B19A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554644" cy="79925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134560</xdr:colOff>
      <xdr:row>45</xdr:row>
      <xdr:rowOff>162958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2F0E51-9BBC-4A4B-9003-1531A7B7B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668960" cy="74019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58349</xdr:colOff>
      <xdr:row>45</xdr:row>
      <xdr:rowOff>144091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5F4865-90F8-4192-A201-3EF2DD89A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592749" cy="87165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125033</xdr:colOff>
      <xdr:row>46</xdr:row>
      <xdr:rowOff>182197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1058C7-1931-4AA3-8F1F-6A543E59E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59433" cy="87546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125033</xdr:colOff>
      <xdr:row>46</xdr:row>
      <xdr:rowOff>58354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25A179-2956-426E-9874-73CE1AE40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59433" cy="86308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229823</xdr:colOff>
      <xdr:row>40</xdr:row>
      <xdr:rowOff>67721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4E0689-64FA-4136-A0F8-3B4FA2087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64223" cy="74972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0</xdr:row>
      <xdr:rowOff>161925</xdr:rowOff>
    </xdr:from>
    <xdr:to>
      <xdr:col>19</xdr:col>
      <xdr:colOff>582260</xdr:colOff>
      <xdr:row>43</xdr:row>
      <xdr:rowOff>153542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BD028B-AAEF-40E6-86EE-6AA458E10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161925"/>
          <a:ext cx="8849960" cy="8183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zoomScaleNormal="100" workbookViewId="0">
      <selection activeCell="V26" sqref="V2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3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3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3" x14ac:dyDescent="0.25">
      <c r="A3" s="4">
        <f t="shared" ref="A3:A14" si="0">N3</f>
        <v>0</v>
      </c>
      <c r="B3" s="4">
        <f t="shared" ref="B3:B14" si="1">Q3</f>
        <v>227.5</v>
      </c>
      <c r="C3" s="4">
        <f>B3*1.2</f>
        <v>273</v>
      </c>
      <c r="D3" s="4">
        <f t="shared" ref="D3:D14" si="2">C3*1.2</f>
        <v>327.59999999999997</v>
      </c>
      <c r="E3" s="5">
        <f t="shared" ref="E3:E14" si="3">R3</f>
        <v>2850000</v>
      </c>
      <c r="F3" s="9">
        <f t="shared" ref="F3:F14" si="4">ROUND((E3/B3),0)</f>
        <v>12527</v>
      </c>
      <c r="G3" s="9">
        <f t="shared" ref="G3:G14" si="5">ROUND((E3/C3),0)</f>
        <v>10440</v>
      </c>
      <c r="H3" s="9">
        <f t="shared" ref="H3:H14" si="6">ROUND((E3/D3),0)</f>
        <v>8700</v>
      </c>
      <c r="I3" s="4" t="e">
        <f>#REF!</f>
        <v>#REF!</v>
      </c>
      <c r="J3" s="4">
        <f t="shared" ref="J3:J14" si="7">S3</f>
        <v>0</v>
      </c>
      <c r="O3">
        <v>0</v>
      </c>
      <c r="P3">
        <v>273</v>
      </c>
      <c r="Q3">
        <f t="shared" ref="P3:Q14" si="8">P3/1.2</f>
        <v>227.5</v>
      </c>
      <c r="R3" s="2">
        <v>2850000</v>
      </c>
    </row>
    <row r="4" spans="1:23" s="44" customFormat="1" x14ac:dyDescent="0.25">
      <c r="A4" s="45">
        <f t="shared" ref="A4:A9" si="9">N4</f>
        <v>0</v>
      </c>
      <c r="B4" s="45">
        <f t="shared" ref="B4:B9" si="10">Q4</f>
        <v>227.5</v>
      </c>
      <c r="C4" s="45">
        <f t="shared" ref="C4:C9" si="11">B4*1.2</f>
        <v>273</v>
      </c>
      <c r="D4" s="45">
        <f t="shared" ref="D4:D9" si="12">C4*1.2</f>
        <v>327.59999999999997</v>
      </c>
      <c r="E4" s="46">
        <f t="shared" ref="E4:E9" si="13">R4</f>
        <v>3700000</v>
      </c>
      <c r="F4" s="45">
        <f t="shared" ref="F4:F9" si="14">ROUND((E4/B4),0)</f>
        <v>16264</v>
      </c>
      <c r="G4" s="45">
        <f t="shared" ref="G4:G9" si="15">ROUND((E4/C4),0)</f>
        <v>13553</v>
      </c>
      <c r="H4" s="45">
        <f t="shared" ref="H4:H9" si="16">ROUND((E4/D4),0)</f>
        <v>11294</v>
      </c>
      <c r="I4" s="45" t="e">
        <f>#REF!</f>
        <v>#REF!</v>
      </c>
      <c r="J4" s="45">
        <f t="shared" ref="J4:J9" si="17">S4</f>
        <v>0</v>
      </c>
      <c r="O4" s="44">
        <v>0</v>
      </c>
      <c r="P4" s="44">
        <v>273</v>
      </c>
      <c r="Q4" s="44">
        <f t="shared" ref="Q4:Q9" si="18">P4/1.2</f>
        <v>227.5</v>
      </c>
      <c r="R4" s="47">
        <v>3700000</v>
      </c>
    </row>
    <row r="5" spans="1:23" x14ac:dyDescent="0.25">
      <c r="A5" s="4">
        <f t="shared" si="9"/>
        <v>0</v>
      </c>
      <c r="B5" s="4">
        <f t="shared" si="10"/>
        <v>227.5</v>
      </c>
      <c r="C5" s="4">
        <f t="shared" si="11"/>
        <v>273</v>
      </c>
      <c r="D5" s="4">
        <f t="shared" si="12"/>
        <v>327.59999999999997</v>
      </c>
      <c r="E5" s="5">
        <f t="shared" si="13"/>
        <v>4375000</v>
      </c>
      <c r="F5" s="9">
        <f t="shared" si="14"/>
        <v>19231</v>
      </c>
      <c r="G5" s="9">
        <f t="shared" si="15"/>
        <v>16026</v>
      </c>
      <c r="H5" s="9">
        <f t="shared" si="16"/>
        <v>13355</v>
      </c>
      <c r="I5" s="4" t="e">
        <f>#REF!</f>
        <v>#REF!</v>
      </c>
      <c r="J5" s="4">
        <f t="shared" si="17"/>
        <v>0</v>
      </c>
      <c r="O5">
        <v>0</v>
      </c>
      <c r="P5">
        <v>273</v>
      </c>
      <c r="Q5">
        <f t="shared" si="18"/>
        <v>227.5</v>
      </c>
      <c r="R5" s="2">
        <v>4375000</v>
      </c>
    </row>
    <row r="6" spans="1:23" x14ac:dyDescent="0.25">
      <c r="A6" s="4">
        <f t="shared" si="9"/>
        <v>0</v>
      </c>
      <c r="B6" s="4">
        <f t="shared" si="10"/>
        <v>227.5</v>
      </c>
      <c r="C6" s="4">
        <f t="shared" si="11"/>
        <v>273</v>
      </c>
      <c r="D6" s="4">
        <f t="shared" si="12"/>
        <v>327.59999999999997</v>
      </c>
      <c r="E6" s="5">
        <f t="shared" si="13"/>
        <v>3000000</v>
      </c>
      <c r="F6" s="9">
        <f t="shared" si="14"/>
        <v>13187</v>
      </c>
      <c r="G6" s="9">
        <f t="shared" si="15"/>
        <v>10989</v>
      </c>
      <c r="H6" s="9">
        <f t="shared" si="16"/>
        <v>9158</v>
      </c>
      <c r="I6" s="4" t="e">
        <f>#REF!</f>
        <v>#REF!</v>
      </c>
      <c r="J6" s="4">
        <f t="shared" si="17"/>
        <v>0</v>
      </c>
      <c r="O6">
        <v>0</v>
      </c>
      <c r="P6">
        <v>273</v>
      </c>
      <c r="Q6">
        <f t="shared" si="18"/>
        <v>227.5</v>
      </c>
      <c r="R6" s="2">
        <v>3000000</v>
      </c>
    </row>
    <row r="7" spans="1:23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ref="P7:P9" si="19">O7/1.2</f>
        <v>0</v>
      </c>
      <c r="Q7">
        <f t="shared" si="18"/>
        <v>0</v>
      </c>
      <c r="R7" s="2">
        <v>0</v>
      </c>
    </row>
    <row r="8" spans="1:23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9"/>
        <v>0</v>
      </c>
      <c r="Q8">
        <f t="shared" si="18"/>
        <v>0</v>
      </c>
      <c r="R8" s="2">
        <v>0</v>
      </c>
    </row>
    <row r="9" spans="1:23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9"/>
        <v>0</v>
      </c>
      <c r="Q9">
        <f t="shared" si="18"/>
        <v>0</v>
      </c>
      <c r="R9" s="2">
        <v>0</v>
      </c>
    </row>
    <row r="10" spans="1:23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3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3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3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  <c r="W13" t="s">
        <v>42</v>
      </c>
    </row>
    <row r="14" spans="1:23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3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U15" s="44"/>
    </row>
    <row r="16" spans="1:23" x14ac:dyDescent="0.25">
      <c r="A16" s="4">
        <f t="shared" ref="A16:A28" si="32">N16</f>
        <v>0</v>
      </c>
      <c r="B16" s="4">
        <f t="shared" ref="B16:B28" si="33">Q16</f>
        <v>680</v>
      </c>
      <c r="C16" s="4">
        <f>B16*1.2</f>
        <v>816</v>
      </c>
      <c r="D16" s="4">
        <f t="shared" ref="D16:D28" si="34">C16*1.2</f>
        <v>979.19999999999993</v>
      </c>
      <c r="E16" s="5">
        <f t="shared" ref="E16:E28" si="35">R16</f>
        <v>12000000</v>
      </c>
      <c r="F16" s="9">
        <f t="shared" ref="F16:F28" si="36">ROUND((E16/B16),0)</f>
        <v>17647</v>
      </c>
      <c r="G16" s="9">
        <f t="shared" ref="G16:G28" si="37">ROUND((E16/C16),0)</f>
        <v>14706</v>
      </c>
      <c r="H16" s="9">
        <f t="shared" ref="H16:H28" si="38">ROUND((E16/D16),0)</f>
        <v>12255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680</v>
      </c>
      <c r="R16" s="2">
        <v>12000000</v>
      </c>
    </row>
    <row r="17" spans="1:24" x14ac:dyDescent="0.25">
      <c r="A17" s="4">
        <f t="shared" si="32"/>
        <v>0</v>
      </c>
      <c r="B17" s="4">
        <f t="shared" si="33"/>
        <v>395</v>
      </c>
      <c r="C17" s="4">
        <f t="shared" ref="C17:C28" si="41">B17*1.2</f>
        <v>474</v>
      </c>
      <c r="D17" s="4">
        <f t="shared" si="34"/>
        <v>568.79999999999995</v>
      </c>
      <c r="E17" s="5">
        <f t="shared" si="35"/>
        <v>5100000</v>
      </c>
      <c r="F17" s="9">
        <f t="shared" si="36"/>
        <v>12911</v>
      </c>
      <c r="G17" s="9">
        <f t="shared" si="37"/>
        <v>10759</v>
      </c>
      <c r="H17" s="9">
        <f t="shared" si="38"/>
        <v>8966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395</v>
      </c>
      <c r="R17" s="2">
        <v>5100000</v>
      </c>
    </row>
    <row r="18" spans="1:24" x14ac:dyDescent="0.25">
      <c r="A18" s="4">
        <f t="shared" si="32"/>
        <v>0</v>
      </c>
      <c r="B18" s="4">
        <f t="shared" si="33"/>
        <v>375</v>
      </c>
      <c r="C18" s="4">
        <f t="shared" si="41"/>
        <v>450</v>
      </c>
      <c r="D18" s="4">
        <f t="shared" si="34"/>
        <v>540</v>
      </c>
      <c r="E18" s="5">
        <f t="shared" si="35"/>
        <v>5100000</v>
      </c>
      <c r="F18" s="9">
        <f t="shared" si="36"/>
        <v>13600</v>
      </c>
      <c r="G18" s="9">
        <f t="shared" si="37"/>
        <v>11333</v>
      </c>
      <c r="H18" s="9">
        <f t="shared" si="38"/>
        <v>9444</v>
      </c>
      <c r="I18" s="4" t="e">
        <f>#REF!</f>
        <v>#REF!</v>
      </c>
      <c r="J18" s="4">
        <f t="shared" si="39"/>
        <v>0</v>
      </c>
      <c r="O18">
        <v>0</v>
      </c>
      <c r="P18">
        <v>450</v>
      </c>
      <c r="Q18">
        <f t="shared" si="40"/>
        <v>375</v>
      </c>
      <c r="R18" s="2">
        <v>5100000</v>
      </c>
    </row>
    <row r="19" spans="1:24" x14ac:dyDescent="0.25">
      <c r="A19" s="4">
        <f t="shared" si="32"/>
        <v>0</v>
      </c>
      <c r="B19" s="4">
        <f t="shared" si="33"/>
        <v>208.33333333333334</v>
      </c>
      <c r="C19" s="4">
        <f t="shared" si="41"/>
        <v>250</v>
      </c>
      <c r="D19" s="4">
        <f t="shared" si="34"/>
        <v>300</v>
      </c>
      <c r="E19" s="5">
        <f t="shared" si="35"/>
        <v>3800000</v>
      </c>
      <c r="F19" s="9">
        <f t="shared" si="36"/>
        <v>18240</v>
      </c>
      <c r="G19" s="9">
        <f t="shared" si="37"/>
        <v>15200</v>
      </c>
      <c r="H19" s="9">
        <f t="shared" si="38"/>
        <v>12667</v>
      </c>
      <c r="I19" s="4" t="e">
        <f>#REF!</f>
        <v>#REF!</v>
      </c>
      <c r="J19" s="4">
        <f t="shared" si="39"/>
        <v>0</v>
      </c>
      <c r="O19">
        <v>0</v>
      </c>
      <c r="P19">
        <v>250</v>
      </c>
      <c r="Q19">
        <f t="shared" si="40"/>
        <v>208.33333333333334</v>
      </c>
      <c r="R19" s="2">
        <v>3800000</v>
      </c>
    </row>
    <row r="20" spans="1:24" x14ac:dyDescent="0.25">
      <c r="A20" s="4">
        <f t="shared" si="32"/>
        <v>0</v>
      </c>
      <c r="B20" s="4">
        <f t="shared" si="33"/>
        <v>333.33333333333337</v>
      </c>
      <c r="C20" s="4">
        <f t="shared" si="41"/>
        <v>400.00000000000006</v>
      </c>
      <c r="D20" s="4">
        <f t="shared" si="34"/>
        <v>480.00000000000006</v>
      </c>
      <c r="E20" s="5">
        <f t="shared" si="35"/>
        <v>6000000</v>
      </c>
      <c r="F20" s="9">
        <f t="shared" si="36"/>
        <v>18000</v>
      </c>
      <c r="G20" s="9">
        <f t="shared" si="37"/>
        <v>15000</v>
      </c>
      <c r="H20" s="9">
        <f t="shared" si="38"/>
        <v>12500</v>
      </c>
      <c r="I20" s="4" t="e">
        <f>#REF!</f>
        <v>#REF!</v>
      </c>
      <c r="J20" s="4">
        <f t="shared" si="39"/>
        <v>0</v>
      </c>
      <c r="O20">
        <v>0</v>
      </c>
      <c r="P20">
        <v>400</v>
      </c>
      <c r="Q20">
        <f t="shared" si="40"/>
        <v>333.33333333333337</v>
      </c>
      <c r="R20" s="2">
        <v>6000000</v>
      </c>
    </row>
    <row r="21" spans="1:24" s="44" customFormat="1" x14ac:dyDescent="0.25">
      <c r="A21" s="45">
        <f t="shared" si="32"/>
        <v>0</v>
      </c>
      <c r="B21" s="45">
        <f t="shared" si="33"/>
        <v>350</v>
      </c>
      <c r="C21" s="45">
        <f t="shared" si="41"/>
        <v>420</v>
      </c>
      <c r="D21" s="45">
        <f t="shared" si="34"/>
        <v>504</v>
      </c>
      <c r="E21" s="46">
        <f t="shared" si="35"/>
        <v>7800000</v>
      </c>
      <c r="F21" s="45">
        <f t="shared" si="36"/>
        <v>22286</v>
      </c>
      <c r="G21" s="45">
        <f t="shared" si="37"/>
        <v>18571</v>
      </c>
      <c r="H21" s="45">
        <f t="shared" si="38"/>
        <v>15476</v>
      </c>
      <c r="I21" s="45" t="e">
        <f>#REF!</f>
        <v>#REF!</v>
      </c>
      <c r="J21" s="45">
        <f t="shared" si="39"/>
        <v>0</v>
      </c>
      <c r="O21" s="44">
        <v>0</v>
      </c>
      <c r="P21" s="44">
        <f t="shared" si="40"/>
        <v>0</v>
      </c>
      <c r="Q21" s="44">
        <v>350</v>
      </c>
      <c r="R21" s="47">
        <v>7800000</v>
      </c>
    </row>
    <row r="22" spans="1:24" s="44" customFormat="1" x14ac:dyDescent="0.25">
      <c r="A22" s="45">
        <f t="shared" ref="A22:A24" si="42">N22</f>
        <v>0</v>
      </c>
      <c r="B22" s="45">
        <f t="shared" ref="B22:B24" si="43">Q22</f>
        <v>450</v>
      </c>
      <c r="C22" s="45">
        <f t="shared" ref="C22:C24" si="44">B22*1.2</f>
        <v>540</v>
      </c>
      <c r="D22" s="45">
        <f t="shared" ref="D22:D24" si="45">C22*1.2</f>
        <v>648</v>
      </c>
      <c r="E22" s="46">
        <f t="shared" ref="E22:E24" si="46">R22</f>
        <v>8500000</v>
      </c>
      <c r="F22" s="45">
        <f t="shared" ref="F22:F24" si="47">ROUND((E22/B22),0)</f>
        <v>18889</v>
      </c>
      <c r="G22" s="45">
        <f t="shared" ref="G22:G24" si="48">ROUND((E22/C22),0)</f>
        <v>15741</v>
      </c>
      <c r="H22" s="45">
        <f t="shared" ref="H22:H24" si="49">ROUND((E22/D22),0)</f>
        <v>13117</v>
      </c>
      <c r="I22" s="45" t="e">
        <f>#REF!</f>
        <v>#REF!</v>
      </c>
      <c r="J22" s="45">
        <f t="shared" ref="J22:J24" si="50">S22</f>
        <v>0</v>
      </c>
      <c r="O22" s="44">
        <v>0</v>
      </c>
      <c r="P22" s="44">
        <f t="shared" ref="P22:P24" si="51">O22/1.2</f>
        <v>0</v>
      </c>
      <c r="Q22" s="44">
        <v>450</v>
      </c>
      <c r="R22" s="47">
        <v>8500000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ref="Q22:Q24" si="52">P23/1.2</f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15500</v>
      </c>
      <c r="X29" s="20" t="s">
        <v>40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13000</v>
      </c>
      <c r="X31" s="22"/>
    </row>
    <row r="32" spans="1:24" ht="15.75" x14ac:dyDescent="0.25">
      <c r="E32" t="s">
        <v>39</v>
      </c>
      <c r="F32" s="7">
        <v>25.37</v>
      </c>
      <c r="G32" s="6">
        <f>F32*10.764</f>
        <v>273.08267999999998</v>
      </c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15:25" ht="15.75" x14ac:dyDescent="0.25">
      <c r="S33" s="10"/>
      <c r="T33" s="10"/>
      <c r="U33" s="17" t="s">
        <v>17</v>
      </c>
      <c r="V33" s="23"/>
      <c r="W33" s="24">
        <f>X33-X34</f>
        <v>19</v>
      </c>
      <c r="X33" s="25">
        <v>2024</v>
      </c>
    </row>
    <row r="34" spans="15:25" ht="15.75" x14ac:dyDescent="0.25">
      <c r="S34" s="10"/>
      <c r="T34" s="10"/>
      <c r="U34" s="17" t="s">
        <v>18</v>
      </c>
      <c r="V34" s="23"/>
      <c r="W34" s="24">
        <f>W35-W33</f>
        <v>41</v>
      </c>
      <c r="X34" s="24">
        <v>2005</v>
      </c>
      <c r="Y34" t="s">
        <v>41</v>
      </c>
    </row>
    <row r="35" spans="1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15:25" ht="39" customHeight="1" x14ac:dyDescent="0.25">
      <c r="P36" s="42" t="s">
        <v>38</v>
      </c>
      <c r="Q36" s="42"/>
      <c r="R36" s="42"/>
      <c r="S36" s="42"/>
      <c r="T36" s="43"/>
      <c r="U36" s="21" t="s">
        <v>20</v>
      </c>
      <c r="V36" s="23"/>
      <c r="W36" s="24">
        <f>90*W33/W35</f>
        <v>28.5</v>
      </c>
      <c r="X36" s="24"/>
    </row>
    <row r="37" spans="15:25" ht="15.75" x14ac:dyDescent="0.25">
      <c r="U37" s="17"/>
      <c r="V37" s="26"/>
      <c r="W37" s="27">
        <f>W36%</f>
        <v>0.28499999999999998</v>
      </c>
      <c r="X37" s="27"/>
    </row>
    <row r="38" spans="15:25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712.49999999999989</v>
      </c>
      <c r="X38" s="22"/>
    </row>
    <row r="39" spans="1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1787.5</v>
      </c>
      <c r="X39" s="22"/>
    </row>
    <row r="40" spans="15:25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13000</v>
      </c>
      <c r="X40" s="22"/>
    </row>
    <row r="41" spans="15:25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15:25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14787.5</v>
      </c>
      <c r="X42" s="22"/>
    </row>
    <row r="43" spans="15:25" ht="15.75" x14ac:dyDescent="0.25">
      <c r="S43" s="10"/>
      <c r="T43" s="10"/>
      <c r="U43" s="23"/>
      <c r="V43" s="23"/>
      <c r="W43" s="24"/>
      <c r="X43" s="24"/>
    </row>
    <row r="44" spans="15:25" ht="15.75" x14ac:dyDescent="0.25">
      <c r="S44" s="10"/>
      <c r="T44" s="10"/>
      <c r="U44" s="28" t="s">
        <v>32</v>
      </c>
      <c r="V44" s="30"/>
      <c r="W44" s="25">
        <v>273</v>
      </c>
      <c r="X44" s="24"/>
    </row>
    <row r="45" spans="15:25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4036987.5</v>
      </c>
      <c r="X45" s="33"/>
    </row>
    <row r="46" spans="15:25" ht="15.75" x14ac:dyDescent="0.25">
      <c r="S46" s="11"/>
      <c r="T46" s="10"/>
      <c r="U46" s="17" t="s">
        <v>25</v>
      </c>
      <c r="V46" s="23"/>
      <c r="W46" s="34">
        <f>W45*0.9</f>
        <v>3633288.75</v>
      </c>
      <c r="X46" s="35"/>
    </row>
    <row r="47" spans="15:25" ht="15.75" x14ac:dyDescent="0.25">
      <c r="S47" s="10"/>
      <c r="T47" s="10"/>
      <c r="U47" s="17" t="s">
        <v>26</v>
      </c>
      <c r="V47" s="23"/>
      <c r="W47" s="34">
        <f>W45*0.8</f>
        <v>3229590</v>
      </c>
      <c r="X47" s="34"/>
    </row>
    <row r="48" spans="1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27</v>
      </c>
      <c r="V49" s="38"/>
      <c r="W49" s="39">
        <f>W30*W44</f>
        <v>682500</v>
      </c>
      <c r="X49" s="39"/>
    </row>
    <row r="50" spans="21:24" ht="15.75" x14ac:dyDescent="0.25">
      <c r="U50" s="17" t="s">
        <v>28</v>
      </c>
      <c r="V50" s="23"/>
      <c r="W50" s="36"/>
      <c r="X50" s="36"/>
    </row>
    <row r="51" spans="21:24" ht="15.75" x14ac:dyDescent="0.25">
      <c r="U51" s="40" t="s">
        <v>29</v>
      </c>
      <c r="V51" s="36"/>
      <c r="W51" s="34">
        <f>W45*0.025/12</f>
        <v>8410.390625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T27:U27"/>
  <sheetViews>
    <sheetView topLeftCell="A6" workbookViewId="0">
      <selection activeCell="U27" sqref="U27"/>
    </sheetView>
  </sheetViews>
  <sheetFormatPr defaultRowHeight="15" x14ac:dyDescent="0.25"/>
  <sheetData>
    <row r="27" spans="20:21" x14ac:dyDescent="0.25">
      <c r="T27">
        <v>25.37</v>
      </c>
      <c r="U27">
        <f>T27*10.764</f>
        <v>273.08267999999998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19"/>
  <sheetViews>
    <sheetView zoomScaleNormal="100" workbookViewId="0">
      <selection activeCell="X23" sqref="X23"/>
    </sheetView>
  </sheetViews>
  <sheetFormatPr defaultRowHeight="15" x14ac:dyDescent="0.25"/>
  <sheetData>
    <row r="2" spans="1:1" x14ac:dyDescent="0.25">
      <c r="A2" s="6"/>
    </row>
    <row r="19" spans="19:20" x14ac:dyDescent="0.25">
      <c r="S19">
        <v>25.37</v>
      </c>
      <c r="T19">
        <f>S19*10.764</f>
        <v>273.08267999999998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S18:T20"/>
  <sheetViews>
    <sheetView zoomScaleNormal="100" workbookViewId="0">
      <selection activeCell="T21" sqref="T21"/>
    </sheetView>
  </sheetViews>
  <sheetFormatPr defaultRowHeight="15" x14ac:dyDescent="0.25"/>
  <sheetData>
    <row r="18" spans="19:20" ht="3.75" customHeight="1" x14ac:dyDescent="0.25"/>
    <row r="19" spans="19:20" hidden="1" x14ac:dyDescent="0.25"/>
    <row r="20" spans="19:20" x14ac:dyDescent="0.25">
      <c r="S20">
        <v>25.37</v>
      </c>
      <c r="T20">
        <f>S20*10.764</f>
        <v>273.08267999999998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2024-04-29T08:02:17Z</dcterms:modified>
</cp:coreProperties>
</file>