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LINDA DSILVA\"/>
    </mc:Choice>
  </mc:AlternateContent>
  <xr:revisionPtr revIDLastSave="0" documentId="13_ncr:1_{EF3E2266-AC4A-48C3-BB87-B688D5D30DA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I28" i="4"/>
  <c r="H28" i="4"/>
  <c r="P3" i="4" l="1"/>
  <c r="J3" i="4"/>
  <c r="I3" i="4"/>
  <c r="Q2" i="4"/>
  <c r="G31" i="4"/>
  <c r="I29" i="4"/>
  <c r="G29" i="4"/>
  <c r="G28" i="4"/>
  <c r="C5" i="25" l="1"/>
  <c r="C4" i="25"/>
  <c r="C3" i="25"/>
  <c r="P2" i="4"/>
  <c r="B3" i="4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F3" i="4"/>
  <c r="H3" i="4"/>
  <c r="G3" i="4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<sst xmlns="http://schemas.openxmlformats.org/spreadsheetml/2006/main" count="131" uniqueCount="90">
  <si>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</si>
  <si>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</si>
  <si>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</si>
  <si>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</si>
  <si>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</si>
  <si>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</si>
  <si>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</si>
  <si>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</si>
  <si>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</si>
  <si>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</si>
  <si>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</si>
  <si>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</si>
  <si>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</si>
  <si>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</si>
  <si>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</si>
  <si>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</si>
  <si>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</si>
  <si>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</si>
  <si>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</si>
  <si>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</si>
  <si>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</si>
  <si>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</si>
  <si>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</si>
  <si>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</si>
  <si>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</si>
  <si>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</si>
  <si>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</si>
  <si>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</si>
  <si>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</si>
  <si>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</si>
  <si>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</si>
  <si>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</si>
  <si>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</si>
  <si>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</si>
  <si>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</si>
  <si>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</si>
  <si>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</si>
  <si>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</si>
  <si>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</si>
  <si>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</si>
  <si>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</si>
  <si>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</si>
  <si>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</si>
  <si>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</si>
  <si>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</si>
  <si>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</si>
  <si>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</si>
  <si>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</si>
  <si>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</si>
  <si>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</si>
  <si>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</si>
  <si>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</si>
  <si>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</si>
  <si>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</si>
  <si>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</si>
  <si>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</si>
  <si>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</si>
  <si>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</si>
  <si>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</si>
  <si>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</si>
  <si>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</si>
  <si>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</si>
  <si>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</si>
  <si>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</si>
  <si>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</si>
  <si>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</si>
  <si>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</si>
  <si>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</si>
  <si>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</si>
  <si>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</si>
  <si>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</si>
  <si>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</si>
  <si>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</si>
  <si>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</si>
  <si>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</si>
  <si>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</si>
  <si>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</si>
  <si>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</si>
  <si>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</si>
  <si>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</si>
  <si>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</si>
  <si>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</si>
  <si>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</si>
  <si>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</si>
  <si>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19.03.2024</t>
  </si>
  <si>
    <t>TACA</t>
  </si>
  <si>
    <t>CA</t>
  </si>
  <si>
    <t>EBVT</t>
  </si>
  <si>
    <t>IGR-12.04.24</t>
  </si>
  <si>
    <t>IGR-05.04.24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</si>
</sst>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351ECA-B075-4348-B8A2-54C52E322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6ABCB-D6DE-4C89-B13D-8ED56F14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5A631-13B6-4E78-B713-2CC5F664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38590-F7F1-4039-85CA-EEB43EC9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16" sqref="K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10000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3000</v>
      </c>
      <c r="D13" s="19"/>
    </row>
    <row r="14" spans="1:6" x14ac:dyDescent="0.25">
      <c r="A14" s="16" t="s">
        <v>15</v>
      </c>
      <c r="B14" s="20"/>
      <c r="C14" s="21">
        <f>C5</f>
        <v>10000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13000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1942</v>
      </c>
      <c r="D18" s="19"/>
    </row>
    <row r="19" spans="1:4" x14ac:dyDescent="0.25">
      <c r="A19" s="16" t="s">
        <v>24</v>
      </c>
      <c r="B19" s="6"/>
      <c r="C19" s="32">
        <f>C18*C16</f>
        <v>25246000</v>
      </c>
      <c r="D19" s="33"/>
    </row>
    <row r="20" spans="1:4" x14ac:dyDescent="0.25">
      <c r="A20" s="16" t="s">
        <v>24</v>
      </c>
      <c r="C20" s="34">
        <f>C19*90%</f>
        <v>22721400</v>
      </c>
      <c r="D20" s="19"/>
    </row>
    <row r="21" spans="1:4" x14ac:dyDescent="0.25">
      <c r="A21" s="16" t="s">
        <v>25</v>
      </c>
      <c r="C21" s="34">
        <f>C19*80%</f>
        <v>20196800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5826000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52595.833333333336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I19" sqref="I19:I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1942.0408799999998</v>
      </c>
      <c r="C2" s="4">
        <f t="shared" ref="C2:C16" si="1">B2*1.2</f>
        <v>2330.4490559999995</v>
      </c>
      <c r="D2" s="4">
        <f t="shared" ref="D2:D16" si="2">C2*1.2</f>
        <v>2796.5388671999995</v>
      </c>
      <c r="E2" s="5">
        <f t="shared" ref="E2:E16" si="3">R2</f>
        <v>24108749</v>
      </c>
      <c r="F2" s="4">
        <f t="shared" ref="F2:F15" si="4">ROUND((E2/B2),0)</f>
        <v>12414</v>
      </c>
      <c r="G2" s="4">
        <f t="shared" ref="G2:G15" si="5">ROUND((E2/C2),0)</f>
        <v>10345</v>
      </c>
      <c r="H2" s="4">
        <f t="shared" ref="H2:H15" si="6">ROUND((E2/D2),0)</f>
        <v>8621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180.42*10.764</f>
        <v>1942.0408799999998</v>
      </c>
      <c r="R2" s="2">
        <v>24108749</v>
      </c>
      <c r="S2" s="2" t="s">
        <v>88</v>
      </c>
    </row>
    <row r="3" spans="1:19" x14ac:dyDescent="0.25">
      <c r="A3" s="4">
        <v>2</v>
      </c>
      <c r="B3" s="4">
        <f t="shared" si="0"/>
        <v>1388.0177999999999</v>
      </c>
      <c r="C3" s="4">
        <f t="shared" si="1"/>
        <v>1665.6213599999999</v>
      </c>
      <c r="D3" s="4">
        <f t="shared" si="2"/>
        <v>1998.7456319999997</v>
      </c>
      <c r="E3" s="5">
        <f t="shared" si="3"/>
        <v>17663169</v>
      </c>
      <c r="F3" s="4">
        <f t="shared" ref="F3" si="10">ROUND((E3/B3),0)</f>
        <v>12725</v>
      </c>
      <c r="G3" s="4">
        <f t="shared" ref="G3" si="11">ROUND((E3/C3),0)</f>
        <v>10605</v>
      </c>
      <c r="H3" s="4">
        <f t="shared" ref="H3" si="12">ROUND((E3/D3),0)</f>
        <v>8837</v>
      </c>
      <c r="I3" s="4">
        <f t="shared" ref="I3" si="13">T3</f>
        <v>0</v>
      </c>
      <c r="J3" s="4">
        <f t="shared" ref="J3" si="14">U3</f>
        <v>0</v>
      </c>
      <c r="O3">
        <v>0</v>
      </c>
      <c r="P3">
        <f t="shared" ref="P3" si="15">O3/1.2</f>
        <v>0</v>
      </c>
      <c r="Q3">
        <f>128.95*10.764</f>
        <v>1388.0177999999999</v>
      </c>
      <c r="R3" s="2">
        <v>17663169</v>
      </c>
      <c r="S3" s="2" t="s">
        <v>89</v>
      </c>
    </row>
    <row r="4" spans="1:19" x14ac:dyDescent="0.25">
      <c r="A4" s="4">
        <v>3</v>
      </c>
      <c r="B4" s="4">
        <f t="shared" si="0"/>
        <v>1942</v>
      </c>
      <c r="C4" s="4">
        <f t="shared" si="1"/>
        <v>2330.4</v>
      </c>
      <c r="D4" s="4">
        <f t="shared" si="2"/>
        <v>2796.48</v>
      </c>
      <c r="E4" s="5">
        <f t="shared" si="3"/>
        <v>27500000</v>
      </c>
      <c r="F4" s="4">
        <f t="shared" si="4"/>
        <v>14161</v>
      </c>
      <c r="G4" s="4">
        <f t="shared" si="5"/>
        <v>11801</v>
      </c>
      <c r="H4" s="4">
        <f t="shared" si="6"/>
        <v>9834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1942</v>
      </c>
      <c r="R4" s="2">
        <v>27500000</v>
      </c>
      <c r="S4" s="2"/>
    </row>
    <row r="5" spans="1:19" x14ac:dyDescent="0.25">
      <c r="A5" s="4">
        <v>4</v>
      </c>
      <c r="B5" s="4">
        <f t="shared" si="0"/>
        <v>1679</v>
      </c>
      <c r="C5" s="4">
        <f t="shared" si="1"/>
        <v>2014.8</v>
      </c>
      <c r="D5" s="4">
        <f t="shared" si="2"/>
        <v>2417.7599999999998</v>
      </c>
      <c r="E5" s="5">
        <f t="shared" si="3"/>
        <v>23700000</v>
      </c>
      <c r="F5" s="4">
        <f t="shared" si="4"/>
        <v>14116</v>
      </c>
      <c r="G5" s="4">
        <f t="shared" si="5"/>
        <v>11763</v>
      </c>
      <c r="H5" s="4">
        <f t="shared" si="6"/>
        <v>9802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1679</v>
      </c>
      <c r="R5" s="2">
        <v>23700000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4:Q10" si="16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6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6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6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6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7">O11/1.2</f>
        <v>0</v>
      </c>
      <c r="Q11">
        <f t="shared" ref="Q11:Q15" si="18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7"/>
        <v>0</v>
      </c>
      <c r="Q12">
        <f t="shared" si="18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7"/>
        <v>0</v>
      </c>
      <c r="Q13">
        <f t="shared" si="18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7"/>
        <v>0</v>
      </c>
      <c r="Q14">
        <f t="shared" si="18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9">ROUND((E16/B16),0)</f>
        <v>#DIV/0!</v>
      </c>
      <c r="G16" s="4" t="e">
        <f t="shared" ref="G16" si="20">ROUND((E16/C16),0)</f>
        <v>#DIV/0!</v>
      </c>
      <c r="H16" s="4" t="e">
        <f t="shared" ref="H16" si="21">ROUND((E16/D16),0)</f>
        <v>#DIV/0!</v>
      </c>
      <c r="I16" s="4">
        <f t="shared" ref="I16" si="22">T16</f>
        <v>0</v>
      </c>
      <c r="J16" s="4">
        <f t="shared" ref="J16" si="23">U16</f>
        <v>0</v>
      </c>
      <c r="O16">
        <v>0</v>
      </c>
      <c r="P16">
        <f t="shared" ref="P16" si="24">O16/1.2</f>
        <v>0</v>
      </c>
      <c r="Q16">
        <f t="shared" ref="Q16" si="25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6">Q17</f>
        <v>0</v>
      </c>
      <c r="C17" s="4">
        <f t="shared" ref="C17:C21" si="27">B17*1.2</f>
        <v>0</v>
      </c>
      <c r="D17" s="4">
        <f t="shared" ref="D17:D21" si="28">C17*1.2</f>
        <v>0</v>
      </c>
      <c r="E17" s="5">
        <f t="shared" ref="E17:E21" si="29">R17</f>
        <v>0</v>
      </c>
      <c r="F17" s="4" t="e">
        <f t="shared" ref="F17" si="30">ROUND((E17/B17),0)</f>
        <v>#DIV/0!</v>
      </c>
      <c r="G17" s="4" t="e">
        <f t="shared" ref="G17" si="31">ROUND((E17/C17),0)</f>
        <v>#DIV/0!</v>
      </c>
      <c r="H17" s="4" t="e">
        <f t="shared" ref="H17" si="32">ROUND((E17/D17),0)</f>
        <v>#DIV/0!</v>
      </c>
      <c r="I17" s="4">
        <f t="shared" ref="I17" si="33">T17</f>
        <v>0</v>
      </c>
      <c r="J17" s="4">
        <f t="shared" ref="J17" si="34">U17</f>
        <v>0</v>
      </c>
      <c r="O17">
        <v>0</v>
      </c>
      <c r="P17">
        <f t="shared" ref="P17" si="35">O17/1.2</f>
        <v>0</v>
      </c>
      <c r="Q17">
        <f t="shared" ref="Q17" si="36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ref="F18:F21" si="37">ROUND((E18/B18),0)</f>
        <v>#DIV/0!</v>
      </c>
      <c r="G18" s="4" t="e">
        <f t="shared" ref="G18:G21" si="38">ROUND((E18/C18),0)</f>
        <v>#DIV/0!</v>
      </c>
      <c r="H18" s="4" t="e">
        <f t="shared" ref="H18:H21" si="39">ROUND((E18/D18),0)</f>
        <v>#DIV/0!</v>
      </c>
      <c r="I18" s="4">
        <f t="shared" ref="I18:J21" si="40">T18</f>
        <v>0</v>
      </c>
      <c r="J18" s="4">
        <f t="shared" si="40"/>
        <v>0</v>
      </c>
      <c r="O18">
        <v>0</v>
      </c>
      <c r="P18">
        <f t="shared" ref="P18" si="41">O18/1.2</f>
        <v>0</v>
      </c>
      <c r="Q18">
        <f t="shared" ref="Q18:Q21" si="42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>
        <v>0</v>
      </c>
      <c r="P19">
        <f>O19/1.2</f>
        <v>0</v>
      </c>
      <c r="Q19">
        <f t="shared" si="42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3">Q20</f>
        <v>0</v>
      </c>
      <c r="C20" s="4">
        <f t="shared" ref="C20" si="44">B20*1.2</f>
        <v>0</v>
      </c>
      <c r="D20" s="4">
        <f t="shared" ref="D20" si="45">C20*1.2</f>
        <v>0</v>
      </c>
      <c r="E20" s="5">
        <f t="shared" ref="E20" si="46">R20</f>
        <v>0</v>
      </c>
      <c r="F20" s="4" t="e">
        <f t="shared" ref="F20" si="47">ROUND((E20/B20),0)</f>
        <v>#DIV/0!</v>
      </c>
      <c r="G20" s="4" t="e">
        <f t="shared" ref="G20" si="48">ROUND((E20/C20),0)</f>
        <v>#DIV/0!</v>
      </c>
      <c r="H20" s="4" t="e">
        <f t="shared" ref="H20" si="49">ROUND((E20/D20),0)</f>
        <v>#DIV/0!</v>
      </c>
      <c r="I20" s="4">
        <f t="shared" ref="I20" si="50">T20</f>
        <v>0</v>
      </c>
      <c r="J20" s="4">
        <f t="shared" ref="J20" si="51">U20</f>
        <v>0</v>
      </c>
      <c r="O20">
        <v>0</v>
      </c>
      <c r="P20">
        <f t="shared" ref="P20" si="52">O20/1.2</f>
        <v>0</v>
      </c>
      <c r="Q20">
        <f t="shared" ref="Q20" si="5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6"/>
        <v>0</v>
      </c>
      <c r="C21" s="4">
        <f t="shared" si="27"/>
        <v>0</v>
      </c>
      <c r="D21" s="4">
        <f t="shared" si="28"/>
        <v>0</v>
      </c>
      <c r="E21" s="5">
        <f t="shared" si="29"/>
        <v>0</v>
      </c>
      <c r="F21" s="4" t="e">
        <f t="shared" si="37"/>
        <v>#DIV/0!</v>
      </c>
      <c r="G21" s="4" t="e">
        <f t="shared" si="38"/>
        <v>#DIV/0!</v>
      </c>
      <c r="H21" s="4" t="e">
        <f t="shared" si="39"/>
        <v>#DIV/0!</v>
      </c>
      <c r="I21" s="4">
        <f t="shared" si="40"/>
        <v>0</v>
      </c>
      <c r="J21" s="4">
        <f t="shared" si="40"/>
        <v>0</v>
      </c>
      <c r="O21">
        <v>0</v>
      </c>
      <c r="P21">
        <f>O21/1.2</f>
        <v>0</v>
      </c>
      <c r="Q21">
        <f t="shared" si="42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/>
      <c r="G25" s="56"/>
    </row>
    <row r="26" spans="1:19" s="10" customFormat="1" x14ac:dyDescent="0.25">
      <c r="F26" s="56" t="s">
        <v>86</v>
      </c>
      <c r="G26" s="56">
        <v>1785</v>
      </c>
    </row>
    <row r="27" spans="1:19" s="10" customFormat="1" x14ac:dyDescent="0.25">
      <c r="F27" s="56" t="s">
        <v>87</v>
      </c>
      <c r="G27" s="56">
        <v>157</v>
      </c>
    </row>
    <row r="28" spans="1:19" s="10" customFormat="1" x14ac:dyDescent="0.25">
      <c r="C28" s="71" t="s">
        <v>74</v>
      </c>
      <c r="D28" s="71" t="s">
        <v>84</v>
      </c>
      <c r="F28" s="56" t="s">
        <v>85</v>
      </c>
      <c r="G28" s="56">
        <f>SUM(G25:G27)</f>
        <v>1942</v>
      </c>
      <c r="H28" s="10">
        <f>G28*1.35</f>
        <v>2621.7000000000003</v>
      </c>
      <c r="I28" s="10">
        <f>H28*8000</f>
        <v>20973600.000000004</v>
      </c>
    </row>
    <row r="29" spans="1:19" s="10" customFormat="1" x14ac:dyDescent="0.25">
      <c r="C29" s="71" t="s">
        <v>1</v>
      </c>
      <c r="D29" s="71">
        <v>25052818</v>
      </c>
      <c r="F29" s="56" t="s">
        <v>71</v>
      </c>
      <c r="G29" s="56">
        <f>G28*1.1</f>
        <v>2136.2000000000003</v>
      </c>
      <c r="H29" s="10">
        <f>G29/G28</f>
        <v>1.1000000000000001</v>
      </c>
      <c r="I29" s="10">
        <f>D29/G28</f>
        <v>12900.524201853759</v>
      </c>
    </row>
    <row r="30" spans="1:19" s="10" customFormat="1" x14ac:dyDescent="0.25">
      <c r="F30" s="56" t="s">
        <v>72</v>
      </c>
      <c r="G30" s="56">
        <v>13000</v>
      </c>
    </row>
    <row r="31" spans="1:19" s="10" customFormat="1" x14ac:dyDescent="0.25">
      <c r="C31" s="73"/>
      <c r="D31" s="73"/>
      <c r="F31" s="73" t="s">
        <v>73</v>
      </c>
      <c r="G31" s="73">
        <f>G28*G30</f>
        <v>25246000</v>
      </c>
      <c r="H31" s="10">
        <f>G31/D29</f>
        <v>1.0077109888396587</v>
      </c>
    </row>
    <row r="32" spans="1:19" s="10" customFormat="1" x14ac:dyDescent="0.25">
      <c r="C32" s="73"/>
      <c r="D32" s="73"/>
      <c r="F32" s="73" t="s">
        <v>24</v>
      </c>
      <c r="G32" s="73">
        <f>G31*90%</f>
        <v>22721400</v>
      </c>
    </row>
    <row r="33" spans="3:7" s="10" customFormat="1" x14ac:dyDescent="0.25">
      <c r="C33" s="73"/>
      <c r="D33" s="73"/>
      <c r="F33" s="73" t="s">
        <v>25</v>
      </c>
      <c r="G33" s="73">
        <f>G31*80%</f>
        <v>20196800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2024-04-30T06:23:29Z</dcterms:modified>
</cp:coreProperties>
</file>