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April 2024\REJIT MENON &amp; OLINDA MENON - CBI\"/>
    </mc:Choice>
  </mc:AlternateContent>
  <xr:revisionPtr revIDLastSave="0" documentId="13_ncr:1_{E2C3F7BB-E1AD-40DC-8BC4-B41028E0B39A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F35" i="4" l="1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<sst xmlns="http://schemas.openxmlformats.org/spreadsheetml/2006/main" count="50" uniqueCount="44">
  <si>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</si>
  <si>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</si>
  <si>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</si>
  <si>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</si>
  <si>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</si>
  <si>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</si>
  <si>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</si>
  <si>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</si>
  <si>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</si>
  <si>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</si>
  <si>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</si>
  <si>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</si>
  <si>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</si>
  <si>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</si>
  <si>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</si>
  <si>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</si>
  <si>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</si>
  <si>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</si>
  <si>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</si>
  <si>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</si>
  <si>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</si>
  <si>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</si>
  <si>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</si>
  <si>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</si>
  <si>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</si>
  <si>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</si>
  <si>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</si>
  <si>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</si>
  <si>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</si>
  <si>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</si>
  <si>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</si>
  <si>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</si>
  <si>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</si>
  <si>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</si>
  <si>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</si>
  <si>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</si>
  <si>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</si>
  <si>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</si>
  <si>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</si>
  <si>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</si>
  <si>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Central Bank Of India ( Dadar (West) Branch ) - REJIT MENON &amp; OLINDA MENON</t>
  </si>
  <si>
    <t>Agree CA</t>
  </si>
  <si>
    <t>Index II BUA</t>
  </si>
  <si>
    <t>As per 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</si>
</sst>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400050</xdr:colOff>
      <xdr:row>44</xdr:row>
      <xdr:rowOff>114970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F0680A-FED1-4768-9897-8620268FE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153650" cy="82302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182191</xdr:colOff>
      <xdr:row>41</xdr:row>
      <xdr:rowOff>86668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B62A5EE-0F58-4262-8E80-C05104C37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16591" cy="67541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190499</xdr:rowOff>
    </xdr:from>
    <xdr:to>
      <xdr:col>16</xdr:col>
      <xdr:colOff>194394</xdr:colOff>
      <xdr:row>39</xdr:row>
      <xdr:rowOff>123824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DCB67F-3422-46A9-8A9D-58A830E97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499"/>
          <a:ext cx="9947994" cy="73628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201074</xdr:colOff>
      <xdr:row>49</xdr:row>
      <xdr:rowOff>77440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97283D-7F16-421A-AD92-DD22245CE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16274" cy="888806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571500</xdr:colOff>
      <xdr:row>5</xdr:row>
      <xdr:rowOff>9525</xdr:rowOff>
    </xdr:from>
    <xdr:to>
      <xdr:col>16</xdr:col>
      <xdr:colOff>163144</xdr:colOff>
      <xdr:row>38</xdr:row>
      <xdr:rowOff>77087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6DCB7CA-6E2F-436C-BD84-66DBE59E6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1100" y="962025"/>
          <a:ext cx="8735644" cy="635406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229823</xdr:colOff>
      <xdr:row>34</xdr:row>
      <xdr:rowOff>77115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DF24C5-2FC3-435F-90CF-DF733DE52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64223" cy="65541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6" zoomScaleNormal="100" workbookViewId="0">
      <selection activeCell="W46" sqref="W4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s="46" customFormat="1" x14ac:dyDescent="0.25">
      <c r="A3" s="44">
        <f t="shared" ref="A3:A14" si="0">N3</f>
        <v>0</v>
      </c>
      <c r="B3" s="44">
        <f t="shared" ref="B3:B14" si="1">Q3</f>
        <v>443</v>
      </c>
      <c r="C3" s="44">
        <f>B3*1.2</f>
        <v>531.6</v>
      </c>
      <c r="D3" s="44">
        <f t="shared" ref="D3:D14" si="2">C3*1.2</f>
        <v>637.91999999999996</v>
      </c>
      <c r="E3" s="45">
        <f t="shared" ref="E3:E14" si="3">R3</f>
        <v>9850000</v>
      </c>
      <c r="F3" s="44">
        <f t="shared" ref="F3:F14" si="4">ROUND((E3/B3),0)</f>
        <v>22235</v>
      </c>
      <c r="G3" s="44">
        <f t="shared" ref="G3:G14" si="5">ROUND((E3/C3),0)</f>
        <v>18529</v>
      </c>
      <c r="H3" s="44">
        <f t="shared" ref="H3:H14" si="6">ROUND((E3/D3),0)</f>
        <v>15441</v>
      </c>
      <c r="I3" s="44" t="e">
        <f>#REF!</f>
        <v>#REF!</v>
      </c>
      <c r="J3" s="44">
        <f t="shared" ref="J3:J14" si="7">S3</f>
        <v>0</v>
      </c>
      <c r="O3" s="46">
        <v>0</v>
      </c>
      <c r="P3" s="46">
        <f t="shared" ref="P3:Q14" si="8">O3/1.2</f>
        <v>0</v>
      </c>
      <c r="Q3" s="46">
        <v>443</v>
      </c>
      <c r="R3" s="47">
        <v>9850000</v>
      </c>
    </row>
    <row r="4" spans="1:20" x14ac:dyDescent="0.25">
      <c r="A4" s="4">
        <f t="shared" ref="A4:A9" si="9">N4</f>
        <v>0</v>
      </c>
      <c r="B4" s="4">
        <f t="shared" ref="B4:B9" si="10">Q4</f>
        <v>435</v>
      </c>
      <c r="C4" s="4">
        <f t="shared" ref="C4:C9" si="11">B4*1.2</f>
        <v>522</v>
      </c>
      <c r="D4" s="4">
        <f t="shared" ref="D4:D9" si="12">C4*1.2</f>
        <v>626.4</v>
      </c>
      <c r="E4" s="5">
        <f t="shared" ref="E4:E9" si="13">R4</f>
        <v>9000000</v>
      </c>
      <c r="F4" s="9">
        <f t="shared" ref="F4:F9" si="14">ROUND((E4/B4),0)</f>
        <v>20690</v>
      </c>
      <c r="G4" s="9">
        <f t="shared" ref="G4:G9" si="15">ROUND((E4/C4),0)</f>
        <v>17241</v>
      </c>
      <c r="H4" s="9">
        <f t="shared" ref="H4:H9" si="16">ROUND((E4/D4),0)</f>
        <v>14368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435</v>
      </c>
      <c r="R4" s="2">
        <v>9000000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f t="shared" ref="Q4:Q9" si="19">P5/1.2</f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s="46" customFormat="1" x14ac:dyDescent="0.25">
      <c r="A16" s="44">
        <f t="shared" ref="A16:A28" si="32">N16</f>
        <v>0</v>
      </c>
      <c r="B16" s="44">
        <f t="shared" ref="B16:B28" si="33">Q16</f>
        <v>431</v>
      </c>
      <c r="C16" s="44">
        <f>B16*1.2</f>
        <v>517.19999999999993</v>
      </c>
      <c r="D16" s="44">
        <f t="shared" ref="D16:D28" si="34">C16*1.2</f>
        <v>620.63999999999987</v>
      </c>
      <c r="E16" s="45">
        <f t="shared" ref="E16:E28" si="35">R16</f>
        <v>10500000</v>
      </c>
      <c r="F16" s="44">
        <f t="shared" ref="F16:F28" si="36">ROUND((E16/B16),0)</f>
        <v>24362</v>
      </c>
      <c r="G16" s="44">
        <f t="shared" ref="G16:G28" si="37">ROUND((E16/C16),0)</f>
        <v>20302</v>
      </c>
      <c r="H16" s="44">
        <f t="shared" ref="H16:H28" si="38">ROUND((E16/D16),0)</f>
        <v>16918</v>
      </c>
      <c r="I16" s="44" t="e">
        <f>#REF!</f>
        <v>#REF!</v>
      </c>
      <c r="J16" s="44">
        <f t="shared" ref="J16:J28" si="39">S16</f>
        <v>0</v>
      </c>
      <c r="O16" s="46">
        <v>0</v>
      </c>
      <c r="P16" s="46">
        <f t="shared" ref="P16:Q28" si="40">O16/1.2</f>
        <v>0</v>
      </c>
      <c r="Q16" s="46">
        <v>431</v>
      </c>
      <c r="R16" s="47">
        <v>10500000</v>
      </c>
    </row>
    <row r="17" spans="1:24" x14ac:dyDescent="0.25">
      <c r="A17" s="4">
        <f t="shared" si="32"/>
        <v>0</v>
      </c>
      <c r="B17" s="4">
        <f t="shared" si="33"/>
        <v>500</v>
      </c>
      <c r="C17" s="4">
        <f t="shared" ref="C17:C28" si="41">B17*1.2</f>
        <v>600</v>
      </c>
      <c r="D17" s="4">
        <f t="shared" si="34"/>
        <v>720</v>
      </c>
      <c r="E17" s="5">
        <f t="shared" si="35"/>
        <v>10500000</v>
      </c>
      <c r="F17" s="9">
        <f t="shared" si="36"/>
        <v>21000</v>
      </c>
      <c r="G17" s="9">
        <f t="shared" si="37"/>
        <v>17500</v>
      </c>
      <c r="H17" s="9">
        <f t="shared" si="38"/>
        <v>14583</v>
      </c>
      <c r="I17" s="4" t="e">
        <f>#REF!</f>
        <v>#REF!</v>
      </c>
      <c r="J17" s="4">
        <f t="shared" si="39"/>
        <v>0</v>
      </c>
      <c r="O17">
        <v>0</v>
      </c>
      <c r="P17">
        <v>600</v>
      </c>
      <c r="Q17">
        <f t="shared" si="40"/>
        <v>500</v>
      </c>
      <c r="R17" s="2">
        <v>10500000</v>
      </c>
    </row>
    <row r="18" spans="1:24" s="46" customFormat="1" x14ac:dyDescent="0.25">
      <c r="A18" s="44">
        <f t="shared" si="32"/>
        <v>0</v>
      </c>
      <c r="B18" s="44">
        <f t="shared" si="33"/>
        <v>491.66666666666669</v>
      </c>
      <c r="C18" s="44">
        <f t="shared" si="41"/>
        <v>590</v>
      </c>
      <c r="D18" s="44">
        <f t="shared" si="34"/>
        <v>708</v>
      </c>
      <c r="E18" s="45">
        <f t="shared" si="35"/>
        <v>11600000</v>
      </c>
      <c r="F18" s="44">
        <f t="shared" si="36"/>
        <v>23593</v>
      </c>
      <c r="G18" s="44">
        <f t="shared" si="37"/>
        <v>19661</v>
      </c>
      <c r="H18" s="44">
        <f t="shared" si="38"/>
        <v>16384</v>
      </c>
      <c r="I18" s="44" t="e">
        <f>#REF!</f>
        <v>#REF!</v>
      </c>
      <c r="J18" s="44">
        <f t="shared" si="39"/>
        <v>0</v>
      </c>
      <c r="O18" s="46">
        <v>0</v>
      </c>
      <c r="P18" s="46">
        <v>590</v>
      </c>
      <c r="Q18" s="46">
        <f t="shared" si="40"/>
        <v>491.66666666666669</v>
      </c>
      <c r="R18" s="47">
        <v>11600000</v>
      </c>
    </row>
    <row r="19" spans="1:24" x14ac:dyDescent="0.25">
      <c r="A19" s="4">
        <f t="shared" si="32"/>
        <v>0</v>
      </c>
      <c r="B19" s="4">
        <f t="shared" si="33"/>
        <v>450</v>
      </c>
      <c r="C19" s="4">
        <f t="shared" si="41"/>
        <v>540</v>
      </c>
      <c r="D19" s="4">
        <f t="shared" si="34"/>
        <v>648</v>
      </c>
      <c r="E19" s="5">
        <f t="shared" si="35"/>
        <v>10500000</v>
      </c>
      <c r="F19" s="9">
        <f t="shared" si="36"/>
        <v>23333</v>
      </c>
      <c r="G19" s="9">
        <f t="shared" si="37"/>
        <v>19444</v>
      </c>
      <c r="H19" s="9">
        <f t="shared" si="38"/>
        <v>16204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450</v>
      </c>
      <c r="R19" s="2">
        <v>10500000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23000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20500</v>
      </c>
      <c r="X31" s="22"/>
    </row>
    <row r="32" spans="1:24" ht="15.75" x14ac:dyDescent="0.25">
      <c r="E32" t="s">
        <v>41</v>
      </c>
      <c r="F32" s="7">
        <v>450</v>
      </c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5:25" ht="15.75" x14ac:dyDescent="0.25">
      <c r="S33" s="10"/>
      <c r="T33" s="10"/>
      <c r="U33" s="17" t="s">
        <v>17</v>
      </c>
      <c r="V33" s="23"/>
      <c r="W33" s="24">
        <f>X33-X34</f>
        <v>15</v>
      </c>
      <c r="X33" s="25">
        <v>2024</v>
      </c>
    </row>
    <row r="34" spans="5:25" ht="15.75" x14ac:dyDescent="0.25">
      <c r="E34" t="s">
        <v>42</v>
      </c>
      <c r="F34" s="7">
        <v>540</v>
      </c>
      <c r="S34" s="10"/>
      <c r="T34" s="10"/>
      <c r="U34" s="17" t="s">
        <v>18</v>
      </c>
      <c r="V34" s="23"/>
      <c r="W34" s="24">
        <f>W35-W33</f>
        <v>45</v>
      </c>
      <c r="X34" s="24">
        <v>2009</v>
      </c>
      <c r="Y34" t="s">
        <v>43</v>
      </c>
    </row>
    <row r="35" spans="5:25" ht="15.75" x14ac:dyDescent="0.25">
      <c r="F35" s="7">
        <f>F34/F32</f>
        <v>1.2</v>
      </c>
      <c r="S35" s="10"/>
      <c r="T35" s="10"/>
      <c r="U35" s="17" t="s">
        <v>19</v>
      </c>
      <c r="V35" s="23"/>
      <c r="W35" s="24">
        <v>60</v>
      </c>
      <c r="X35" s="24"/>
    </row>
    <row r="36" spans="5:25" ht="39" customHeight="1" x14ac:dyDescent="0.25">
      <c r="P36" s="42" t="s">
        <v>40</v>
      </c>
      <c r="Q36" s="42"/>
      <c r="R36" s="42"/>
      <c r="S36" s="42"/>
      <c r="T36" s="43"/>
      <c r="U36" s="21" t="s">
        <v>20</v>
      </c>
      <c r="V36" s="23"/>
      <c r="W36" s="24">
        <f>90*W33/W35</f>
        <v>22.5</v>
      </c>
      <c r="X36" s="24"/>
    </row>
    <row r="37" spans="5:25" ht="15.75" x14ac:dyDescent="0.25">
      <c r="U37" s="17"/>
      <c r="V37" s="26"/>
      <c r="W37" s="27">
        <f>W36%</f>
        <v>0.22500000000000001</v>
      </c>
      <c r="X37" s="27"/>
    </row>
    <row r="38" spans="5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562.5</v>
      </c>
      <c r="X38" s="22"/>
    </row>
    <row r="39" spans="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1937.5</v>
      </c>
      <c r="X39" s="22"/>
    </row>
    <row r="40" spans="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20500</v>
      </c>
      <c r="X40" s="22"/>
    </row>
    <row r="41" spans="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22437.5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38</v>
      </c>
      <c r="V44" s="30"/>
      <c r="W44" s="25">
        <v>450</v>
      </c>
      <c r="X44" s="24"/>
    </row>
    <row r="45" spans="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10096875</v>
      </c>
      <c r="X45" s="33"/>
    </row>
    <row r="46" spans="5:25" ht="15.75" x14ac:dyDescent="0.25">
      <c r="S46" s="11"/>
      <c r="T46" s="10"/>
      <c r="U46" s="17" t="s">
        <v>25</v>
      </c>
      <c r="V46" s="23"/>
      <c r="W46" s="34">
        <f>W45*0.9</f>
        <v>9087187.5</v>
      </c>
      <c r="X46" s="35"/>
    </row>
    <row r="47" spans="5:25" ht="15.75" x14ac:dyDescent="0.25">
      <c r="S47" s="10"/>
      <c r="T47" s="10"/>
      <c r="U47" s="17" t="s">
        <v>26</v>
      </c>
      <c r="V47" s="23"/>
      <c r="W47" s="34">
        <f>W45*0.8</f>
        <v>8077500</v>
      </c>
      <c r="X47" s="34"/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1125000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21035.15625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3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U34" sqref="U3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Y14" sqref="Y1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2024-04-25T11:06:55Z</dcterms:modified>
</cp:coreProperties>
</file>