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pril 2024\JYOTI MENON -SBI\"/>
    </mc:Choice>
  </mc:AlternateContent>
  <xr:revisionPtr revIDLastSave="0" documentId="13_ncr:1_{163EC838-B4D3-4190-811F-D97BAF811A63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33" i="4" l="1"/>
  <c r="G32" i="4"/>
  <c r="G31" i="4" l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S41" i="4" l="1"/>
  <c r="W45" i="4"/>
  <c r="W47" i="4" s="1"/>
  <c r="W46" i="4" l="1"/>
  <c r="W51" i="4"/>
</calcChain>
</file>

<file path=xl/sharedStrings.xml><?xml version="1.0" encoding="utf-8"?>
<sst xmlns="http://schemas.openxmlformats.org/spreadsheetml/2006/main" count="51" uniqueCount="44">
  <si>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</si>
  <si>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</si>
  <si>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</si>
  <si>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</si>
  <si>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</si>
  <si>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</si>
  <si>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</si>
  <si>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</si>
  <si>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</si>
  <si>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</si>
  <si>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</si>
  <si>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</si>
  <si>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</si>
  <si>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</si>
  <si>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</si>
  <si>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</si>
  <si>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</si>
  <si>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</si>
  <si>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</si>
  <si>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</si>
  <si>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</si>
  <si>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</si>
  <si>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</si>
  <si>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</si>
  <si>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</si>
  <si>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</si>
  <si>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</si>
  <si>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</si>
  <si>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</si>
  <si>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</si>
  <si>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</si>
  <si>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</si>
  <si>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</si>
  <si>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</si>
  <si>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</si>
  <si>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</si>
  <si>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</si>
  <si>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</si>
  <si>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</si>
  <si>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</si>
  <si>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Approx</t>
  </si>
  <si>
    <t>As per Rera</t>
  </si>
  <si>
    <t>Encl/ Open Bal</t>
  </si>
  <si>
    <t>State Bank Of India ( RACPC Sion ) - JYOTI MENON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</si>
</sst>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201244</xdr:colOff>
      <xdr:row>44</xdr:row>
      <xdr:rowOff>29722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35644" cy="82212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161925</xdr:rowOff>
    </xdr:from>
    <xdr:to>
      <xdr:col>14</xdr:col>
      <xdr:colOff>10718</xdr:colOff>
      <xdr:row>51</xdr:row>
      <xdr:rowOff>10700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04925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7" zoomScaleNormal="100" workbookViewId="0">
      <selection activeCell="W33" sqref="W3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4" t="s">
        <v>35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/>
      <c r="T2"/>
    </row>
    <row r="3" spans="1:20" s="40" customFormat="1" x14ac:dyDescent="0.25">
      <c r="A3" s="41">
        <f t="shared" ref="A3" si="0">N3</f>
        <v>0</v>
      </c>
      <c r="B3" s="41">
        <f t="shared" ref="B3" si="1">Q3</f>
        <v>698</v>
      </c>
      <c r="C3" s="41">
        <f>B3*1.2</f>
        <v>837.6</v>
      </c>
      <c r="D3" s="41">
        <f t="shared" ref="D3" si="2">C3*1.2</f>
        <v>1005.12</v>
      </c>
      <c r="E3" s="42">
        <f t="shared" ref="E3" si="3">R3</f>
        <v>7461230</v>
      </c>
      <c r="F3" s="41">
        <f t="shared" ref="F3" si="4">ROUND((E3/B3),0)</f>
        <v>10689</v>
      </c>
      <c r="G3" s="41">
        <f t="shared" ref="G3" si="5">ROUND((E3/C3),0)</f>
        <v>8908</v>
      </c>
      <c r="H3" s="41">
        <f t="shared" ref="H3" si="6">ROUND((E3/D3),0)</f>
        <v>7423</v>
      </c>
      <c r="I3" s="41" t="e">
        <f>#REF!</f>
        <v>#REF!</v>
      </c>
      <c r="J3" s="41">
        <f t="shared" ref="J3" si="7">S3</f>
        <v>0</v>
      </c>
      <c r="O3" s="40">
        <v>0</v>
      </c>
      <c r="P3" s="40">
        <f t="shared" ref="P3" si="8">O3/1.2</f>
        <v>0</v>
      </c>
      <c r="Q3" s="40">
        <v>698</v>
      </c>
      <c r="R3" s="43">
        <v>7461230</v>
      </c>
    </row>
    <row r="4" spans="1:20" s="40" customFormat="1" x14ac:dyDescent="0.25">
      <c r="A4" s="41">
        <f t="shared" ref="A4:A9" si="9">N4</f>
        <v>0</v>
      </c>
      <c r="B4" s="41">
        <f t="shared" ref="B4:B9" si="10">Q4</f>
        <v>415</v>
      </c>
      <c r="C4" s="41">
        <f t="shared" ref="C4:C9" si="11">B4*1.2</f>
        <v>498</v>
      </c>
      <c r="D4" s="41">
        <f t="shared" ref="D4:D9" si="12">C4*1.2</f>
        <v>597.6</v>
      </c>
      <c r="E4" s="42">
        <f t="shared" ref="E4:E9" si="13">R4</f>
        <v>4457227</v>
      </c>
      <c r="F4" s="41">
        <f t="shared" ref="F4:F9" si="14">ROUND((E4/B4),0)</f>
        <v>10740</v>
      </c>
      <c r="G4" s="41">
        <f t="shared" ref="G4:G9" si="15">ROUND((E4/C4),0)</f>
        <v>8950</v>
      </c>
      <c r="H4" s="41">
        <f t="shared" ref="H4:H9" si="16">ROUND((E4/D4),0)</f>
        <v>7459</v>
      </c>
      <c r="I4" s="41" t="e">
        <f>#REF!</f>
        <v>#REF!</v>
      </c>
      <c r="J4" s="41">
        <f t="shared" ref="J4:J9" si="17">S4</f>
        <v>0</v>
      </c>
      <c r="O4" s="40">
        <v>0</v>
      </c>
      <c r="P4" s="40">
        <f t="shared" ref="P4:P9" si="18">O4/1.2</f>
        <v>0</v>
      </c>
      <c r="Q4" s="40">
        <v>415</v>
      </c>
      <c r="R4" s="43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4" t="s">
        <v>36</v>
      </c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5" x14ac:dyDescent="0.25">
      <c r="A17" s="4">
        <f t="shared" si="41"/>
        <v>0</v>
      </c>
      <c r="B17" s="4">
        <f t="shared" si="42"/>
        <v>680</v>
      </c>
      <c r="C17" s="4">
        <f t="shared" ref="C17:C28" si="50">B17*1.2</f>
        <v>816</v>
      </c>
      <c r="D17" s="4">
        <f t="shared" si="43"/>
        <v>979.19999999999993</v>
      </c>
      <c r="E17" s="5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4" t="e">
        <f>#REF!</f>
        <v>#REF!</v>
      </c>
      <c r="J17" s="4">
        <f t="shared" si="48"/>
        <v>0</v>
      </c>
      <c r="O17">
        <v>0</v>
      </c>
      <c r="P17">
        <f t="shared" si="49"/>
        <v>0</v>
      </c>
      <c r="Q17">
        <v>680</v>
      </c>
      <c r="R17" s="2">
        <v>8000000</v>
      </c>
    </row>
    <row r="18" spans="1:25" s="40" customFormat="1" x14ac:dyDescent="0.25">
      <c r="A18" s="41">
        <f t="shared" si="41"/>
        <v>0</v>
      </c>
      <c r="B18" s="41">
        <f t="shared" si="42"/>
        <v>505</v>
      </c>
      <c r="C18" s="41">
        <f t="shared" si="50"/>
        <v>606</v>
      </c>
      <c r="D18" s="41">
        <f t="shared" si="43"/>
        <v>727.19999999999993</v>
      </c>
      <c r="E18" s="42">
        <f t="shared" si="44"/>
        <v>6500000</v>
      </c>
      <c r="F18" s="41">
        <f t="shared" si="45"/>
        <v>12871</v>
      </c>
      <c r="G18" s="41">
        <f t="shared" si="46"/>
        <v>10726</v>
      </c>
      <c r="H18" s="41">
        <f t="shared" si="47"/>
        <v>8938</v>
      </c>
      <c r="I18" s="41" t="e">
        <f>#REF!</f>
        <v>#REF!</v>
      </c>
      <c r="J18" s="41">
        <f t="shared" si="48"/>
        <v>0</v>
      </c>
      <c r="O18" s="40">
        <v>0</v>
      </c>
      <c r="P18" s="40">
        <f t="shared" si="49"/>
        <v>0</v>
      </c>
      <c r="Q18" s="40">
        <v>505</v>
      </c>
      <c r="R18" s="43">
        <v>6500000</v>
      </c>
    </row>
    <row r="19" spans="1:25" x14ac:dyDescent="0.25">
      <c r="A19" s="4">
        <f t="shared" si="41"/>
        <v>0</v>
      </c>
      <c r="B19" s="4">
        <f t="shared" si="42"/>
        <v>0</v>
      </c>
      <c r="C19" s="4">
        <f t="shared" si="50"/>
        <v>0</v>
      </c>
      <c r="D19" s="4">
        <f t="shared" si="43"/>
        <v>0</v>
      </c>
      <c r="E19" s="5">
        <f t="shared" si="44"/>
        <v>0</v>
      </c>
      <c r="F19" s="9" t="e">
        <f t="shared" si="45"/>
        <v>#DIV/0!</v>
      </c>
      <c r="G19" s="9" t="e">
        <f t="shared" si="46"/>
        <v>#DIV/0!</v>
      </c>
      <c r="H19" s="9" t="e">
        <f t="shared" si="47"/>
        <v>#DIV/0!</v>
      </c>
      <c r="I19" s="4" t="e">
        <f>#REF!</f>
        <v>#REF!</v>
      </c>
      <c r="J19" s="4">
        <f t="shared" si="48"/>
        <v>0</v>
      </c>
      <c r="O19">
        <v>0</v>
      </c>
      <c r="P19">
        <f t="shared" si="49"/>
        <v>0</v>
      </c>
      <c r="Q19">
        <f t="shared" si="49"/>
        <v>0</v>
      </c>
      <c r="R19" s="2">
        <v>0</v>
      </c>
    </row>
    <row r="20" spans="1:25" x14ac:dyDescent="0.25">
      <c r="A20" s="4">
        <f t="shared" si="41"/>
        <v>0</v>
      </c>
      <c r="B20" s="4">
        <f t="shared" si="42"/>
        <v>0</v>
      </c>
      <c r="C20" s="4">
        <f t="shared" si="50"/>
        <v>0</v>
      </c>
      <c r="D20" s="4">
        <f t="shared" si="43"/>
        <v>0</v>
      </c>
      <c r="E20" s="5">
        <f t="shared" si="44"/>
        <v>0</v>
      </c>
      <c r="F20" s="9" t="e">
        <f t="shared" si="45"/>
        <v>#DIV/0!</v>
      </c>
      <c r="G20" s="9" t="e">
        <f t="shared" si="46"/>
        <v>#DIV/0!</v>
      </c>
      <c r="H20" s="9" t="e">
        <f t="shared" si="47"/>
        <v>#DIV/0!</v>
      </c>
      <c r="I20" s="4" t="e">
        <f>#REF!</f>
        <v>#REF!</v>
      </c>
      <c r="J20" s="4">
        <f t="shared" si="48"/>
        <v>0</v>
      </c>
      <c r="O20">
        <v>0</v>
      </c>
      <c r="P20">
        <f t="shared" si="49"/>
        <v>0</v>
      </c>
      <c r="Q20">
        <f t="shared" si="49"/>
        <v>0</v>
      </c>
      <c r="R20" s="2">
        <v>0</v>
      </c>
    </row>
    <row r="21" spans="1:25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5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5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5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</row>
    <row r="25" spans="1:25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</row>
    <row r="26" spans="1:25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5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5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5" ht="15.75" x14ac:dyDescent="0.25">
      <c r="U29" s="17" t="s">
        <v>13</v>
      </c>
      <c r="V29" s="18"/>
      <c r="W29" s="19">
        <v>12000</v>
      </c>
      <c r="X29" s="20" t="s">
        <v>38</v>
      </c>
      <c r="Y29" t="s">
        <v>40</v>
      </c>
    </row>
    <row r="30" spans="1:25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5" ht="15.75" x14ac:dyDescent="0.25">
      <c r="E31" t="s">
        <v>39</v>
      </c>
      <c r="F31" s="7">
        <v>53.26</v>
      </c>
      <c r="G31">
        <f>F31*10.764</f>
        <v>573.29063999999994</v>
      </c>
      <c r="S31" s="10"/>
      <c r="T31" s="10"/>
      <c r="U31" s="17" t="s">
        <v>15</v>
      </c>
      <c r="V31" s="18"/>
      <c r="W31" s="19">
        <f>W29-W30</f>
        <v>9500</v>
      </c>
      <c r="X31" s="22"/>
    </row>
    <row r="32" spans="1:25" ht="15.75" x14ac:dyDescent="0.25">
      <c r="E32" t="s">
        <v>42</v>
      </c>
      <c r="F32" s="7">
        <v>2.34</v>
      </c>
      <c r="G32">
        <f>F32*10.764</f>
        <v>25.187759999999997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7:25" ht="15.75" x14ac:dyDescent="0.25">
      <c r="G33">
        <f>SUM(G31:G32)</f>
        <v>598.47839999999997</v>
      </c>
      <c r="S33" s="10"/>
      <c r="T33" s="10"/>
      <c r="U33" s="17" t="s">
        <v>17</v>
      </c>
      <c r="V33" s="23"/>
      <c r="W33" s="24">
        <f>X33-X34</f>
        <v>-3</v>
      </c>
      <c r="X33" s="25">
        <v>2024</v>
      </c>
    </row>
    <row r="34" spans="7:25" ht="15.75" x14ac:dyDescent="0.25">
      <c r="S34" s="10"/>
      <c r="T34" s="10"/>
      <c r="U34" s="17" t="s">
        <v>18</v>
      </c>
      <c r="V34" s="23"/>
      <c r="W34" s="24">
        <f>W35-W33</f>
        <v>63</v>
      </c>
      <c r="X34" s="24">
        <v>2027</v>
      </c>
      <c r="Y34" t="s">
        <v>41</v>
      </c>
    </row>
    <row r="35" spans="7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7:25" ht="39" customHeight="1" x14ac:dyDescent="0.25">
      <c r="P36" s="45" t="s">
        <v>43</v>
      </c>
      <c r="Q36" s="45"/>
      <c r="R36" s="45"/>
      <c r="S36" s="45"/>
      <c r="T36" s="46"/>
      <c r="U36" s="21" t="s">
        <v>20</v>
      </c>
      <c r="V36" s="23"/>
      <c r="W36" s="24">
        <f>90*W33/W35</f>
        <v>-4.5</v>
      </c>
      <c r="X36" s="24"/>
    </row>
    <row r="37" spans="7:25" ht="15.75" x14ac:dyDescent="0.25">
      <c r="U37" s="17"/>
      <c r="V37" s="26"/>
      <c r="W37" s="27">
        <v>0</v>
      </c>
      <c r="X37" s="27"/>
    </row>
    <row r="38" spans="7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7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7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9500</v>
      </c>
      <c r="X40" s="22"/>
    </row>
    <row r="41" spans="7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7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12000</v>
      </c>
      <c r="X42" s="22"/>
    </row>
    <row r="43" spans="7:25" ht="15.75" x14ac:dyDescent="0.25">
      <c r="S43" s="10"/>
      <c r="T43" s="10"/>
      <c r="U43" s="23"/>
      <c r="V43" s="23"/>
      <c r="W43" s="24"/>
      <c r="X43" s="24"/>
    </row>
    <row r="44" spans="7:25" ht="15.75" x14ac:dyDescent="0.25">
      <c r="S44" s="10"/>
      <c r="T44" s="10"/>
      <c r="U44" s="28" t="s">
        <v>37</v>
      </c>
      <c r="V44" s="30"/>
      <c r="W44" s="25">
        <v>598</v>
      </c>
      <c r="X44" s="24"/>
    </row>
    <row r="45" spans="7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7176000</v>
      </c>
      <c r="X45" s="33"/>
    </row>
    <row r="46" spans="7:25" ht="15.75" x14ac:dyDescent="0.25">
      <c r="S46" s="11"/>
      <c r="T46" s="10"/>
      <c r="U46" s="17" t="s">
        <v>24</v>
      </c>
      <c r="V46" s="23"/>
      <c r="W46" s="34">
        <f>W45*0.9</f>
        <v>6458400</v>
      </c>
      <c r="Y46" s="15"/>
    </row>
    <row r="47" spans="7:25" ht="15.75" x14ac:dyDescent="0.25">
      <c r="S47" s="10"/>
      <c r="T47" s="10"/>
      <c r="U47" s="17" t="s">
        <v>25</v>
      </c>
      <c r="V47" s="23"/>
      <c r="W47" s="34">
        <f>W45*0.8</f>
        <v>5740800</v>
      </c>
      <c r="X47" s="34"/>
    </row>
    <row r="48" spans="7:25" ht="15.75" x14ac:dyDescent="0.25">
      <c r="O48" s="10"/>
      <c r="P48" s="10"/>
      <c r="Q48" s="10"/>
      <c r="R48" s="10"/>
      <c r="S48" s="10"/>
      <c r="T48" s="10"/>
      <c r="U48" s="17"/>
      <c r="V48" s="23"/>
      <c r="W48" s="35"/>
      <c r="X48" s="24"/>
    </row>
    <row r="49" spans="21:24" ht="15.75" x14ac:dyDescent="0.25">
      <c r="U49" s="36" t="s">
        <v>26</v>
      </c>
      <c r="V49" s="37"/>
      <c r="W49" s="38">
        <f>W30*W44</f>
        <v>1495000</v>
      </c>
      <c r="X49" s="38"/>
    </row>
    <row r="50" spans="21:24" ht="15.75" x14ac:dyDescent="0.25">
      <c r="U50" s="17" t="s">
        <v>27</v>
      </c>
      <c r="V50" s="23"/>
      <c r="W50" s="35"/>
      <c r="X50" s="35"/>
    </row>
    <row r="51" spans="21:24" ht="15.75" x14ac:dyDescent="0.25">
      <c r="U51" s="39" t="s">
        <v>28</v>
      </c>
      <c r="V51" s="35"/>
      <c r="W51" s="34">
        <f>W45*0.025/12</f>
        <v>14950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P21" sqref="P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2024-04-26T05:46:29Z</dcterms:modified>
</cp:coreProperties>
</file>