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Bhavani SHankar Road\Vora Creation\"/>
    </mc:Choice>
  </mc:AlternateContent>
  <xr:revisionPtr revIDLastSave="0" documentId="13_ncr:1_{C7C8B5E6-EC03-475E-9F7F-53462B9471A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5" i="4" l="1"/>
  <c r="U5" i="4"/>
  <c r="V7" i="4"/>
  <c r="V8" i="4"/>
  <c r="V9" i="4"/>
  <c r="V10" i="4"/>
  <c r="V6" i="4"/>
  <c r="V3" i="4"/>
  <c r="U3" i="4"/>
  <c r="P5" i="4"/>
  <c r="P4" i="4"/>
  <c r="P21" i="4"/>
  <c r="P3" i="4"/>
  <c r="P2" i="4"/>
  <c r="P20" i="4"/>
  <c r="F33" i="4"/>
  <c r="F32" i="4"/>
  <c r="I20" i="4"/>
  <c r="I21" i="4"/>
  <c r="Q12" i="4" l="1"/>
  <c r="P12" i="4"/>
  <c r="P11" i="4"/>
  <c r="Q11" i="4" s="1"/>
  <c r="Q10" i="4"/>
  <c r="P10" i="4"/>
  <c r="P9" i="4"/>
  <c r="Q9" i="4" s="1"/>
  <c r="Q8" i="4"/>
  <c r="P8" i="4"/>
  <c r="Q7" i="4"/>
  <c r="Q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<sst xmlns="http://schemas.openxmlformats.org/spreadsheetml/2006/main" count="37" uniqueCount="33">
  <si>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</si>
  <si>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</si>
  <si>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</si>
  <si>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</si>
  <si>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</si>
  <si>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</si>
  <si>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</si>
  <si>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</si>
  <si>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</si>
  <si>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</si>
  <si>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</si>
  <si>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</si>
  <si>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</si>
  <si>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1,2,3,4 at basement Floor, Atlantic Plaza, Kakasaheb Gadgil Marg, Garage Gully Tilak Bhavan, Village - Dadar, Dadar West,</t>
  </si>
  <si>
    <t>1 &amp; 2</t>
  </si>
  <si>
    <t>3 &amp; 4</t>
  </si>
  <si>
    <t>bua</t>
  </si>
  <si>
    <t>rate</t>
  </si>
  <si>
    <t>fmv</t>
  </si>
  <si>
    <t>Draft - 3 &amp; 4</t>
  </si>
  <si>
    <t>Draft - 1 &amp; 2</t>
  </si>
  <si>
    <t>Ground floor  - 2017</t>
  </si>
  <si>
    <t>sa</t>
  </si>
  <si>
    <t>rate on sa</t>
  </si>
  <si>
    <t>rat on bua</t>
  </si>
  <si>
    <t>for basement  - 40%</t>
  </si>
  <si>
    <t>FMV</t>
  </si>
  <si>
    <t>28.01.24</t>
  </si>
  <si>
    <t>14.01.2024</t>
  </si>
  <si>
    <t>25.02.23</t>
  </si>
  <si>
    <t>23.01.23</t>
  </si>
  <si>
    <t>garage galli</t>
  </si>
  <si>
    <t>40000 to 48000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</si>
</sst>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9A3B98-305C-43BB-82FA-9EDE9FFB0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610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400050</xdr:colOff>
      <xdr:row>56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0EF86-F1C2-4CDF-9C55-E951644F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78450" cy="9610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400050</xdr:colOff>
      <xdr:row>51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0D812-5C24-414E-A37E-D5200A452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78450" cy="9610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32E2E4-8E13-4880-AEA7-11934B517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848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886A4-F4DC-4772-B97F-108CD9374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30451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C51E4-2DAE-4AE7-986B-D0348D22F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441651" cy="842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Z1" sqref="Z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" style="7" customWidth="1"/>
    <col min="7" max="7" width="12.425781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6" width="10.57031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205.05419999999998</v>
      </c>
      <c r="C2" s="4">
        <f>B2*1.2</f>
        <v>246.06503999999995</v>
      </c>
      <c r="D2" s="4">
        <f t="shared" ref="D2:D13" si="2">C2*1.2</f>
        <v>295.27804799999996</v>
      </c>
      <c r="E2" s="5">
        <f t="shared" ref="E2:E13" si="3">R2</f>
        <v>5100000</v>
      </c>
      <c r="F2" s="10">
        <f t="shared" ref="F2:F13" si="4">ROUND((E2/B2),0)</f>
        <v>24871</v>
      </c>
      <c r="G2" s="10">
        <f t="shared" ref="G2:G13" si="5">ROUND((E2/C2),0)</f>
        <v>20726</v>
      </c>
      <c r="H2" s="10">
        <f t="shared" ref="H2:H13" si="6">ROUND((E2/D2),0)</f>
        <v>17272</v>
      </c>
      <c r="I2" s="4" t="e">
        <f>#REF!</f>
        <v>#REF!</v>
      </c>
      <c r="J2" s="4" t="str">
        <f t="shared" ref="J2:J13" si="7">S2</f>
        <v>28.01.24</v>
      </c>
      <c r="O2">
        <v>0</v>
      </c>
      <c r="P2">
        <f>22.86*10.764</f>
        <v>246.06503999999998</v>
      </c>
      <c r="Q2">
        <f t="shared" ref="Q2:Q12" si="8">P2/1.2</f>
        <v>205.05419999999998</v>
      </c>
      <c r="R2" s="2">
        <v>5100000</v>
      </c>
      <c r="S2" s="8" t="s">
        <v>27</v>
      </c>
      <c r="T2" s="8"/>
    </row>
    <row r="3" spans="1:22" x14ac:dyDescent="0.25">
      <c r="A3" s="4">
        <f t="shared" si="0"/>
        <v>0</v>
      </c>
      <c r="B3" s="4">
        <f t="shared" si="1"/>
        <v>205.05419999999998</v>
      </c>
      <c r="C3" s="4">
        <f t="shared" ref="C3:C15" si="9">B3*1.2</f>
        <v>246.06503999999995</v>
      </c>
      <c r="D3" s="4">
        <f t="shared" si="2"/>
        <v>295.27804799999996</v>
      </c>
      <c r="E3" s="5">
        <f t="shared" si="3"/>
        <v>6000000</v>
      </c>
      <c r="F3" s="10">
        <f t="shared" si="4"/>
        <v>29261</v>
      </c>
      <c r="G3" s="10">
        <f t="shared" si="5"/>
        <v>24384</v>
      </c>
      <c r="H3" s="10">
        <f t="shared" si="6"/>
        <v>20320</v>
      </c>
      <c r="I3" s="4" t="e">
        <f>#REF!</f>
        <v>#REF!</v>
      </c>
      <c r="J3" s="4" t="str">
        <f t="shared" si="7"/>
        <v>14.01.2024</v>
      </c>
      <c r="O3">
        <v>0</v>
      </c>
      <c r="P3">
        <f>22.86*10.764</f>
        <v>246.06503999999998</v>
      </c>
      <c r="Q3">
        <f t="shared" si="8"/>
        <v>205.05419999999998</v>
      </c>
      <c r="R3" s="2">
        <v>6000000</v>
      </c>
      <c r="S3" s="8" t="s">
        <v>28</v>
      </c>
      <c r="T3" s="8"/>
      <c r="U3" s="2">
        <f>R3+360000+30000</f>
        <v>6390000</v>
      </c>
      <c r="V3">
        <f>U3/P3</f>
        <v>25968.743873570991</v>
      </c>
    </row>
    <row r="4" spans="1:22" x14ac:dyDescent="0.25">
      <c r="A4" s="4">
        <f t="shared" si="0"/>
        <v>0</v>
      </c>
      <c r="B4" s="4">
        <f t="shared" si="1"/>
        <v>207.5658</v>
      </c>
      <c r="C4" s="4">
        <f t="shared" si="9"/>
        <v>249.07896</v>
      </c>
      <c r="D4" s="4">
        <f t="shared" si="2"/>
        <v>298.89475199999998</v>
      </c>
      <c r="E4" s="5">
        <f t="shared" si="3"/>
        <v>4800000</v>
      </c>
      <c r="F4" s="10">
        <f t="shared" si="4"/>
        <v>23125</v>
      </c>
      <c r="G4" s="10">
        <f t="shared" si="5"/>
        <v>19271</v>
      </c>
      <c r="H4" s="10">
        <f t="shared" si="6"/>
        <v>16059</v>
      </c>
      <c r="I4" s="4" t="e">
        <f>#REF!</f>
        <v>#REF!</v>
      </c>
      <c r="J4" s="4" t="str">
        <f t="shared" si="7"/>
        <v>25.02.23</v>
      </c>
      <c r="O4">
        <v>0</v>
      </c>
      <c r="P4">
        <f>23.14*10.764</f>
        <v>249.07896</v>
      </c>
      <c r="Q4">
        <f t="shared" si="8"/>
        <v>207.5658</v>
      </c>
      <c r="R4" s="2">
        <v>4800000</v>
      </c>
      <c r="S4" s="8" t="s">
        <v>29</v>
      </c>
      <c r="T4" s="8"/>
    </row>
    <row r="5" spans="1:22" x14ac:dyDescent="0.25">
      <c r="A5" s="4">
        <f t="shared" si="0"/>
        <v>0</v>
      </c>
      <c r="B5" s="4">
        <f t="shared" si="1"/>
        <v>370.01249999999999</v>
      </c>
      <c r="C5" s="4">
        <f t="shared" si="9"/>
        <v>444.01499999999999</v>
      </c>
      <c r="D5" s="4">
        <f t="shared" si="2"/>
        <v>532.81799999999998</v>
      </c>
      <c r="E5" s="5">
        <f t="shared" si="3"/>
        <v>11800000</v>
      </c>
      <c r="F5" s="10">
        <f t="shared" si="4"/>
        <v>31891</v>
      </c>
      <c r="G5" s="10">
        <f t="shared" si="5"/>
        <v>26576</v>
      </c>
      <c r="H5" s="10">
        <f t="shared" si="6"/>
        <v>22146</v>
      </c>
      <c r="I5" s="4" t="e">
        <f>#REF!</f>
        <v>#REF!</v>
      </c>
      <c r="J5" s="4" t="str">
        <f t="shared" si="7"/>
        <v>23.01.23</v>
      </c>
      <c r="O5">
        <v>0</v>
      </c>
      <c r="P5">
        <f>41.25*10.764</f>
        <v>444.01499999999999</v>
      </c>
      <c r="Q5">
        <f t="shared" si="8"/>
        <v>370.01249999999999</v>
      </c>
      <c r="R5" s="2">
        <v>11800000</v>
      </c>
      <c r="S5" s="8" t="s">
        <v>30</v>
      </c>
      <c r="T5" s="8"/>
      <c r="U5" s="2">
        <f>R5+708000+30000</f>
        <v>12538000</v>
      </c>
      <c r="V5">
        <f>U5/P5</f>
        <v>28237.784759523889</v>
      </c>
    </row>
    <row r="6" spans="1:22" x14ac:dyDescent="0.25">
      <c r="A6" s="4">
        <f t="shared" si="0"/>
        <v>0</v>
      </c>
      <c r="B6" s="4">
        <f t="shared" si="1"/>
        <v>775</v>
      </c>
      <c r="C6" s="4">
        <f t="shared" si="9"/>
        <v>930</v>
      </c>
      <c r="D6" s="4">
        <f t="shared" si="2"/>
        <v>1116</v>
      </c>
      <c r="E6" s="5">
        <f t="shared" si="3"/>
        <v>40000000</v>
      </c>
      <c r="F6" s="10">
        <f t="shared" si="4"/>
        <v>51613</v>
      </c>
      <c r="G6" s="10">
        <f t="shared" si="5"/>
        <v>43011</v>
      </c>
      <c r="H6" s="10">
        <f t="shared" si="6"/>
        <v>35842</v>
      </c>
      <c r="I6" s="4" t="e">
        <f>#REF!</f>
        <v>#REF!</v>
      </c>
      <c r="J6" s="4">
        <f t="shared" si="7"/>
        <v>0</v>
      </c>
      <c r="O6">
        <v>0</v>
      </c>
      <c r="P6">
        <v>930</v>
      </c>
      <c r="Q6">
        <f t="shared" si="8"/>
        <v>775</v>
      </c>
      <c r="R6" s="2">
        <v>40000000</v>
      </c>
      <c r="S6" s="8"/>
      <c r="T6" s="8" t="s">
        <v>31</v>
      </c>
      <c r="V6">
        <f>G6*70%</f>
        <v>30107.699999999997</v>
      </c>
    </row>
    <row r="7" spans="1:22" x14ac:dyDescent="0.25">
      <c r="A7" s="4">
        <f t="shared" si="0"/>
        <v>0</v>
      </c>
      <c r="B7" s="4">
        <f t="shared" si="1"/>
        <v>148.33333333333334</v>
      </c>
      <c r="C7" s="4">
        <f t="shared" si="9"/>
        <v>178</v>
      </c>
      <c r="D7" s="4">
        <f t="shared" si="2"/>
        <v>213.6</v>
      </c>
      <c r="E7" s="5">
        <f t="shared" si="3"/>
        <v>11000000</v>
      </c>
      <c r="F7" s="10">
        <f t="shared" si="4"/>
        <v>74157</v>
      </c>
      <c r="G7" s="10">
        <f t="shared" si="5"/>
        <v>61798</v>
      </c>
      <c r="H7" s="10">
        <f t="shared" si="6"/>
        <v>51498</v>
      </c>
      <c r="I7" s="4" t="e">
        <f>#REF!</f>
        <v>#REF!</v>
      </c>
      <c r="J7" s="4">
        <f t="shared" si="7"/>
        <v>0</v>
      </c>
      <c r="O7">
        <v>0</v>
      </c>
      <c r="P7">
        <v>178</v>
      </c>
      <c r="Q7">
        <f t="shared" si="8"/>
        <v>148.33333333333334</v>
      </c>
      <c r="R7" s="2">
        <v>11000000</v>
      </c>
      <c r="S7" s="8"/>
      <c r="T7" s="8"/>
      <c r="V7">
        <f t="shared" ref="V7:V10" si="10">G7*70%</f>
        <v>43258.6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8:P12" si="11">O8/1.2</f>
        <v>0</v>
      </c>
      <c r="Q8">
        <f t="shared" si="8"/>
        <v>0</v>
      </c>
      <c r="R8" s="2">
        <v>0</v>
      </c>
      <c r="S8" s="8"/>
      <c r="T8" s="8"/>
      <c r="V8" t="e">
        <f t="shared" si="10"/>
        <v>#DIV/0!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f t="shared" si="8"/>
        <v>0</v>
      </c>
      <c r="R9" s="2">
        <v>0</v>
      </c>
      <c r="S9" s="8"/>
      <c r="T9" s="8"/>
      <c r="V9" t="e">
        <f t="shared" si="10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8"/>
        <v>0</v>
      </c>
      <c r="R10" s="2">
        <v>0</v>
      </c>
      <c r="S10" s="8"/>
      <c r="T10" s="8"/>
      <c r="V10" t="e">
        <f t="shared" si="10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8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8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5:24" x14ac:dyDescent="0.25">
      <c r="G18" t="s">
        <v>13</v>
      </c>
    </row>
    <row r="19" spans="5:24" x14ac:dyDescent="0.25">
      <c r="I19" t="s">
        <v>16</v>
      </c>
      <c r="J19" t="s">
        <v>17</v>
      </c>
      <c r="O19" t="s">
        <v>25</v>
      </c>
      <c r="P19" t="s">
        <v>26</v>
      </c>
    </row>
    <row r="20" spans="5:24" x14ac:dyDescent="0.25">
      <c r="G20" t="s">
        <v>14</v>
      </c>
      <c r="H20">
        <v>418</v>
      </c>
      <c r="I20">
        <f>38.81*10.764</f>
        <v>417.75083999999998</v>
      </c>
      <c r="J20">
        <v>55000</v>
      </c>
      <c r="O20">
        <v>26000</v>
      </c>
      <c r="P20">
        <f>O20*H20</f>
        <v>10868000</v>
      </c>
    </row>
    <row r="21" spans="5:24" x14ac:dyDescent="0.25">
      <c r="G21" t="s">
        <v>15</v>
      </c>
      <c r="H21">
        <v>449</v>
      </c>
      <c r="I21">
        <f>41.71*10.764</f>
        <v>448.96643999999998</v>
      </c>
      <c r="J21">
        <v>55000</v>
      </c>
      <c r="O21">
        <v>26000</v>
      </c>
      <c r="P21">
        <f>O21*H21</f>
        <v>11674000</v>
      </c>
    </row>
    <row r="22" spans="5:24" x14ac:dyDescent="0.25">
      <c r="G22" s="6"/>
      <c r="H22" s="6"/>
    </row>
    <row r="24" spans="5:24" x14ac:dyDescent="0.25">
      <c r="G24" t="s">
        <v>19</v>
      </c>
      <c r="H24" s="16">
        <v>9550000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20</v>
      </c>
      <c r="H25" s="16">
        <v>9550000</v>
      </c>
      <c r="J25" t="s">
        <v>32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F28" s="7" t="s">
        <v>21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E29" t="s">
        <v>16</v>
      </c>
      <c r="F29" s="7">
        <v>434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E30" t="s">
        <v>22</v>
      </c>
      <c r="F30" s="7">
        <v>565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E31" t="s">
        <v>18</v>
      </c>
      <c r="F31" s="7">
        <v>22600000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E32" t="s">
        <v>23</v>
      </c>
      <c r="F32" s="7">
        <f>F31/F30</f>
        <v>40000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5:24" x14ac:dyDescent="0.25">
      <c r="E33" t="s">
        <v>24</v>
      </c>
      <c r="F33" s="7">
        <f>F31/F29</f>
        <v>52073.732718894011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5:24" x14ac:dyDescent="0.25">
      <c r="Q34" s="11"/>
      <c r="R34" s="11"/>
    </row>
    <row r="35" spans="5:24" x14ac:dyDescent="0.25">
      <c r="Q35" s="11"/>
      <c r="R35" s="11"/>
      <c r="T35" s="6"/>
    </row>
    <row r="36" spans="5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="85" zoomScaleNormal="8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2024-05-03T07:23:54Z</dcterms:modified>
</cp:coreProperties>
</file>