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Belapur\Rohit Prakash Vishwakarma\"/>
    </mc:Choice>
  </mc:AlternateContent>
  <xr:revisionPtr revIDLastSave="0" documentId="13_ncr:1_{22AC1C63-6BDF-4FB2-A926-8CBEF11B0C96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4" l="1"/>
  <c r="P2" i="4"/>
  <c r="G29" i="4" l="1"/>
  <c r="C5" i="25" l="1"/>
  <c r="C4" i="25"/>
  <c r="C3" i="25"/>
  <c r="B2" i="4"/>
  <c r="C2" i="4" s="1"/>
  <c r="B3" i="4"/>
  <c r="C3" i="4" s="1"/>
  <c r="D3" i="4" s="1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<sst xmlns="http://schemas.openxmlformats.org/spreadsheetml/2006/main" count="127" uniqueCount="85">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</sst>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144086</xdr:colOff>
      <xdr:row>46</xdr:row>
      <xdr:rowOff>153607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308F7A-5D4E-4257-B987-A2FFF2694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8486" cy="8649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239349</xdr:colOff>
      <xdr:row>45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77EC43-A528-4DE9-BB4D-F07B691F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3749" cy="8630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20244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BE5B61-3B17-4EAE-B314-91A4B091A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4644" cy="859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76</v>
      </c>
      <c r="C3" s="55">
        <f>374860*0.85</f>
        <v>318631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82</v>
      </c>
      <c r="C4" s="55">
        <f>C3*10%</f>
        <v>31863.100000000002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77</v>
      </c>
      <c r="C5" s="60">
        <f>C3+C4</f>
        <v>350494.1</v>
      </c>
      <c r="D5" s="61" t="s">
        <v>62</v>
      </c>
      <c r="E5" s="62">
        <f>C5/10.764</f>
        <v>32561.696395392046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78</v>
      </c>
      <c r="C6" s="55">
        <v>29400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79</v>
      </c>
      <c r="C7" s="55">
        <f>C5-C6</f>
        <v>321094.09999999998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80</v>
      </c>
      <c r="C8" s="55">
        <f>C7*D13%</f>
        <v>285773.74900000001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81</v>
      </c>
      <c r="C9" s="60">
        <f>C6+C8</f>
        <v>315173.74900000001</v>
      </c>
      <c r="D9" s="61" t="s">
        <v>62</v>
      </c>
      <c r="E9" s="62">
        <f>C9/10.764</f>
        <v>29280.355722779637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2013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11</v>
      </c>
      <c r="D13" s="68">
        <f>D12-C13</f>
        <v>89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O31" sqref="O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285156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9"/>
      <c r="C3" s="20">
        <v>8400</v>
      </c>
      <c r="D3" s="23" t="s">
        <v>75</v>
      </c>
      <c r="E3" s="6" t="s">
        <v>83</v>
      </c>
    </row>
    <row r="4" spans="1:5" ht="30" x14ac:dyDescent="0.25">
      <c r="A4" s="22" t="s">
        <v>14</v>
      </c>
      <c r="B4" s="19"/>
      <c r="C4" s="20">
        <v>2500</v>
      </c>
      <c r="D4" s="23"/>
    </row>
    <row r="5" spans="1:5" x14ac:dyDescent="0.25">
      <c r="A5" s="15" t="s">
        <v>15</v>
      </c>
      <c r="B5" s="19"/>
      <c r="C5" s="20">
        <f>C3-C4</f>
        <v>5900</v>
      </c>
      <c r="D5" s="23"/>
    </row>
    <row r="6" spans="1:5" x14ac:dyDescent="0.25">
      <c r="A6" s="15" t="s">
        <v>16</v>
      </c>
      <c r="B6" s="19"/>
      <c r="C6" s="20">
        <f>C4</f>
        <v>2500</v>
      </c>
      <c r="D6" s="23"/>
    </row>
    <row r="7" spans="1:5" x14ac:dyDescent="0.25">
      <c r="A7" s="15" t="s">
        <v>17</v>
      </c>
      <c r="B7" s="24"/>
      <c r="C7" s="25">
        <f>D7-D8</f>
        <v>11</v>
      </c>
      <c r="D7" s="25">
        <v>2024</v>
      </c>
    </row>
    <row r="8" spans="1:5" x14ac:dyDescent="0.25">
      <c r="A8" s="15" t="s">
        <v>18</v>
      </c>
      <c r="B8" s="24"/>
      <c r="C8" s="25">
        <f>C9-C7</f>
        <v>49</v>
      </c>
      <c r="D8" s="25">
        <v>2013</v>
      </c>
    </row>
    <row r="9" spans="1:5" x14ac:dyDescent="0.25">
      <c r="A9" s="15" t="s">
        <v>19</v>
      </c>
      <c r="B9" s="24"/>
      <c r="C9" s="25">
        <v>60</v>
      </c>
      <c r="D9" s="25"/>
    </row>
    <row r="10" spans="1:5" ht="30" x14ac:dyDescent="0.25">
      <c r="A10" s="22" t="s">
        <v>20</v>
      </c>
      <c r="B10" s="24"/>
      <c r="C10" s="25">
        <f>90*C7/C9</f>
        <v>16.5</v>
      </c>
      <c r="D10" s="25"/>
    </row>
    <row r="11" spans="1:5" x14ac:dyDescent="0.25">
      <c r="A11" s="15"/>
      <c r="B11" s="26"/>
      <c r="C11" s="27">
        <f>C10%</f>
        <v>0.16500000000000001</v>
      </c>
      <c r="D11" s="27"/>
    </row>
    <row r="12" spans="1:5" x14ac:dyDescent="0.25">
      <c r="A12" s="15" t="s">
        <v>21</v>
      </c>
      <c r="B12" s="19"/>
      <c r="C12" s="20">
        <f>C6*C11</f>
        <v>412.5</v>
      </c>
      <c r="D12" s="18"/>
    </row>
    <row r="13" spans="1:5" x14ac:dyDescent="0.25">
      <c r="A13" s="15" t="s">
        <v>22</v>
      </c>
      <c r="B13" s="19"/>
      <c r="C13" s="20">
        <f>C6-C12</f>
        <v>2087.5</v>
      </c>
      <c r="D13" s="18"/>
    </row>
    <row r="14" spans="1:5" x14ac:dyDescent="0.25">
      <c r="A14" s="15" t="s">
        <v>15</v>
      </c>
      <c r="B14" s="19"/>
      <c r="C14" s="20">
        <f>C5</f>
        <v>5900</v>
      </c>
      <c r="D14" s="18"/>
    </row>
    <row r="15" spans="1:5" x14ac:dyDescent="0.25">
      <c r="B15" s="19"/>
      <c r="C15" s="20"/>
      <c r="D15" s="18"/>
    </row>
    <row r="16" spans="1:5" x14ac:dyDescent="0.25">
      <c r="A16" s="28" t="s">
        <v>23</v>
      </c>
      <c r="B16" s="29"/>
      <c r="C16" s="21">
        <f>C14+C13</f>
        <v>7987.5</v>
      </c>
      <c r="D16" s="18"/>
    </row>
    <row r="17" spans="1:4" x14ac:dyDescent="0.25">
      <c r="B17" s="24"/>
      <c r="C17" s="25"/>
      <c r="D17" s="18"/>
    </row>
    <row r="18" spans="1:4" x14ac:dyDescent="0.25">
      <c r="A18" s="74" t="str">
        <f>E3</f>
        <v>ACA</v>
      </c>
      <c r="B18" s="7"/>
      <c r="C18" s="30">
        <v>507</v>
      </c>
      <c r="D18" s="18"/>
    </row>
    <row r="19" spans="1:4" x14ac:dyDescent="0.25">
      <c r="A19" s="15" t="s">
        <v>24</v>
      </c>
      <c r="B19" s="6"/>
      <c r="C19" s="31">
        <f>C18*C16</f>
        <v>4049662.5</v>
      </c>
      <c r="D19" s="32"/>
    </row>
    <row r="20" spans="1:4" x14ac:dyDescent="0.25">
      <c r="A20" s="15" t="s">
        <v>24</v>
      </c>
      <c r="C20" s="33">
        <f>C19*90%</f>
        <v>3644696.25</v>
      </c>
      <c r="D20" s="18"/>
    </row>
    <row r="21" spans="1:4" x14ac:dyDescent="0.25">
      <c r="A21" s="15" t="s">
        <v>25</v>
      </c>
      <c r="C21" s="33">
        <f>C19*80%</f>
        <v>3239730</v>
      </c>
      <c r="D21" s="18"/>
    </row>
    <row r="22" spans="1:4" x14ac:dyDescent="0.25">
      <c r="A22" s="15"/>
      <c r="D22" s="34"/>
    </row>
    <row r="23" spans="1:4" x14ac:dyDescent="0.25">
      <c r="A23" s="35" t="s">
        <v>26</v>
      </c>
      <c r="B23" s="36"/>
      <c r="C23" s="37">
        <f>C4*C18</f>
        <v>1267500</v>
      </c>
      <c r="D23"/>
    </row>
    <row r="24" spans="1:4" x14ac:dyDescent="0.25">
      <c r="A24" s="15" t="s">
        <v>27</v>
      </c>
      <c r="D24"/>
    </row>
    <row r="25" spans="1:4" x14ac:dyDescent="0.25">
      <c r="A25" s="38" t="s">
        <v>28</v>
      </c>
      <c r="B25" s="16"/>
      <c r="C25" s="33">
        <f>C19*0.025/12</f>
        <v>8436.796875</v>
      </c>
      <c r="D25"/>
    </row>
    <row r="26" spans="1:4" x14ac:dyDescent="0.25">
      <c r="C26" s="33"/>
      <c r="D26"/>
    </row>
    <row r="27" spans="1:4" x14ac:dyDescent="0.25">
      <c r="C27" s="33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F29" sqref="F2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650</v>
      </c>
      <c r="C2" s="4">
        <f t="shared" ref="C2:C16" si="1">B2*1.2</f>
        <v>780</v>
      </c>
      <c r="D2" s="4">
        <f t="shared" ref="D2:D16" si="2">C2*1.2</f>
        <v>936</v>
      </c>
      <c r="E2" s="5">
        <f t="shared" ref="E2:E16" si="3">R2</f>
        <v>5900000</v>
      </c>
      <c r="F2" s="75">
        <f t="shared" ref="F2:F15" si="4">ROUND((E2/B2),0)</f>
        <v>9077</v>
      </c>
      <c r="G2" s="75">
        <f t="shared" ref="G2:G15" si="5">ROUND((E2/C2),0)</f>
        <v>7564</v>
      </c>
      <c r="H2" s="75">
        <f t="shared" ref="H2:H15" si="6">ROUND((E2/D2),0)</f>
        <v>6303</v>
      </c>
      <c r="I2" s="75">
        <f t="shared" ref="I2:I15" si="7">T2</f>
        <v>0</v>
      </c>
      <c r="J2" s="75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3" si="9">O2/1.2</f>
        <v>0</v>
      </c>
      <c r="Q2" s="7">
        <v>650</v>
      </c>
      <c r="R2" s="76">
        <v>5900000</v>
      </c>
      <c r="S2" s="2"/>
    </row>
    <row r="3" spans="1:19" x14ac:dyDescent="0.25">
      <c r="A3" s="4">
        <v>2</v>
      </c>
      <c r="B3" s="4">
        <f t="shared" si="0"/>
        <v>500</v>
      </c>
      <c r="C3" s="4">
        <f t="shared" si="1"/>
        <v>600</v>
      </c>
      <c r="D3" s="4">
        <f t="shared" si="2"/>
        <v>720</v>
      </c>
      <c r="E3" s="5">
        <f t="shared" si="3"/>
        <v>4500000</v>
      </c>
      <c r="F3" s="75">
        <f t="shared" si="4"/>
        <v>9000</v>
      </c>
      <c r="G3" s="75">
        <f t="shared" si="5"/>
        <v>7500</v>
      </c>
      <c r="H3" s="75">
        <f t="shared" si="6"/>
        <v>6250</v>
      </c>
      <c r="I3" s="75">
        <f t="shared" si="7"/>
        <v>0</v>
      </c>
      <c r="J3" s="75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500</v>
      </c>
      <c r="R3" s="76">
        <v>4500000</v>
      </c>
      <c r="S3" s="2"/>
    </row>
    <row r="4" spans="1:19" x14ac:dyDescent="0.25">
      <c r="A4" s="4">
        <v>3</v>
      </c>
      <c r="B4" s="4">
        <f t="shared" si="0"/>
        <v>812.5</v>
      </c>
      <c r="C4" s="4">
        <f t="shared" si="1"/>
        <v>975</v>
      </c>
      <c r="D4" s="4">
        <f t="shared" si="2"/>
        <v>1170</v>
      </c>
      <c r="E4" s="5">
        <f t="shared" si="3"/>
        <v>6000000</v>
      </c>
      <c r="F4" s="75">
        <f t="shared" si="4"/>
        <v>7385</v>
      </c>
      <c r="G4" s="75">
        <f t="shared" si="5"/>
        <v>6154</v>
      </c>
      <c r="H4" s="75">
        <f t="shared" si="6"/>
        <v>5128</v>
      </c>
      <c r="I4" s="75">
        <f t="shared" si="7"/>
        <v>0</v>
      </c>
      <c r="J4" s="75">
        <f t="shared" si="8"/>
        <v>0</v>
      </c>
      <c r="K4" s="7"/>
      <c r="L4" s="7"/>
      <c r="M4" s="7"/>
      <c r="N4" s="7"/>
      <c r="O4" s="7">
        <v>0</v>
      </c>
      <c r="P4" s="7">
        <v>975</v>
      </c>
      <c r="Q4" s="7">
        <f t="shared" ref="Q4:Q10" si="10">P4/1.2</f>
        <v>812.5</v>
      </c>
      <c r="R4" s="76">
        <v>6000000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ref="P4:P10" si="11">O5/1.2</f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1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1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1"/>
    </row>
    <row r="25" spans="1:19" s="10" customFormat="1" x14ac:dyDescent="0.25">
      <c r="F25" s="72"/>
    </row>
    <row r="26" spans="1:19" s="10" customFormat="1" x14ac:dyDescent="0.25">
      <c r="F26" s="72"/>
    </row>
    <row r="27" spans="1:19" s="10" customFormat="1" x14ac:dyDescent="0.25">
      <c r="F27" s="72"/>
    </row>
    <row r="28" spans="1:19" s="10" customFormat="1" x14ac:dyDescent="0.25">
      <c r="C28" s="70" t="s">
        <v>74</v>
      </c>
      <c r="D28" s="70" t="s">
        <v>84</v>
      </c>
      <c r="F28" s="55" t="s">
        <v>83</v>
      </c>
      <c r="G28" s="55">
        <v>508</v>
      </c>
    </row>
    <row r="29" spans="1:19" s="10" customFormat="1" x14ac:dyDescent="0.25">
      <c r="C29" s="70" t="s">
        <v>1</v>
      </c>
      <c r="D29" s="70">
        <v>3500000</v>
      </c>
      <c r="F29" s="55" t="s">
        <v>71</v>
      </c>
      <c r="G29" s="55">
        <f>G28*1.2</f>
        <v>609.6</v>
      </c>
      <c r="H29" s="10">
        <f>G29/G28</f>
        <v>1.2</v>
      </c>
    </row>
    <row r="30" spans="1:19" s="10" customFormat="1" x14ac:dyDescent="0.25">
      <c r="F30" s="55" t="s">
        <v>72</v>
      </c>
      <c r="G30" s="55"/>
    </row>
    <row r="31" spans="1:19" s="10" customFormat="1" x14ac:dyDescent="0.25">
      <c r="C31" s="73"/>
      <c r="D31" s="73"/>
      <c r="F31" s="73" t="s">
        <v>73</v>
      </c>
      <c r="G31" s="73">
        <f>G29*G30</f>
        <v>0</v>
      </c>
      <c r="H31" s="10">
        <f>G31/D29</f>
        <v>0</v>
      </c>
    </row>
    <row r="32" spans="1:19" s="10" customFormat="1" x14ac:dyDescent="0.25">
      <c r="C32" s="73"/>
      <c r="D32" s="73"/>
      <c r="F32" s="73" t="s">
        <v>24</v>
      </c>
      <c r="G32" s="73">
        <f>G31*90%</f>
        <v>0</v>
      </c>
    </row>
    <row r="33" spans="3:7" s="10" customFormat="1" x14ac:dyDescent="0.25">
      <c r="C33" s="73"/>
      <c r="D33" s="73"/>
      <c r="F33" s="73" t="s">
        <v>25</v>
      </c>
      <c r="G33" s="73">
        <f>G31*80%</f>
        <v>0</v>
      </c>
    </row>
    <row r="34" spans="3:7" s="10" customFormat="1" x14ac:dyDescent="0.25">
      <c r="C34" s="73"/>
      <c r="D34" s="73"/>
    </row>
    <row r="35" spans="3:7" s="10" customFormat="1" x14ac:dyDescent="0.25">
      <c r="C35" s="73"/>
      <c r="D35" s="73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2024-04-26T04:44:41Z</dcterms:modified>
</cp:coreProperties>
</file>