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NJALI CHANDRAKANT DHOLE - SBI\"/>
    </mc:Choice>
  </mc:AlternateContent>
  <xr:revisionPtr revIDLastSave="0" documentId="13_ncr:1_{BE2829B2-5DCC-4F75-B220-94BD208963B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60" i="4" l="1"/>
  <c r="F55" i="4"/>
  <c r="F56" i="4"/>
  <c r="F57" i="4"/>
  <c r="F58" i="4"/>
  <c r="F59" i="4"/>
  <c r="F54" i="4"/>
  <c r="F45" i="4"/>
  <c r="F46" i="4"/>
  <c r="F47" i="4"/>
  <c r="F48" i="4"/>
  <c r="F44" i="4"/>
  <c r="F49" i="4" s="1"/>
  <c r="G49" i="4" s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<sst xmlns="http://schemas.openxmlformats.org/spreadsheetml/2006/main" count="52" uniqueCount="46">
  <si>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</si>
  <si>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</si>
  <si>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</si>
  <si>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</si>
  <si>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</si>
  <si>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</si>
  <si>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</si>
  <si>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</si>
  <si>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</si>
  <si>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</si>
  <si>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</si>
  <si>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</si>
  <si>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</si>
  <si>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</si>
  <si>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</si>
  <si>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</si>
  <si>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</si>
  <si>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</si>
  <si>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</si>
  <si>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</si>
  <si>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</si>
  <si>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</si>
  <si>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</si>
  <si>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</si>
  <si>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</si>
  <si>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</si>
  <si>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</si>
  <si>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</si>
  <si>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</si>
  <si>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</si>
  <si>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</si>
  <si>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</si>
  <si>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</si>
  <si>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</si>
  <si>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</si>
  <si>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</si>
  <si>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</si>
  <si>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</si>
  <si>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</si>
  <si>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Approved plan</t>
  </si>
  <si>
    <t>Agree BUA</t>
  </si>
  <si>
    <t>measured area</t>
  </si>
  <si>
    <t>As per Rera</t>
  </si>
  <si>
    <t>Approved plan area</t>
  </si>
  <si>
    <t>State Bank Of India ( Racpc Borivali West Shimpoli Road ) - ANJALI CHANDRAKANT DHOLE</t>
  </si>
  <si>
    <t>FMV /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</si>
</sst>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449014</xdr:colOff>
      <xdr:row>51</xdr:row>
      <xdr:rowOff>106082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20DFE-3471-4265-932B-9C21B967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93014" cy="9364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38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F8810-E2E8-4B09-BEEB-2C3F4DA54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201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955F0-7308-4AF5-B41E-1B95911E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6363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43</xdr:row>
      <xdr:rowOff>67755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B2ACC-F903-4268-84C5-91E257C7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735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115507</xdr:colOff>
      <xdr:row>52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DE144-D782-4A8D-B83A-BCDE7D8A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9907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188DA-5CD2-4124-A403-64AF1DAA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6611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DB1AE-513F-4511-B805-5E8FF889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487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CA6D6-8FF2-430B-8158-4BBF94E0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01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400</v>
      </c>
      <c r="C3" s="4">
        <f>B3*1.2</f>
        <v>480</v>
      </c>
      <c r="D3" s="4">
        <f t="shared" ref="D3:D14" si="2">C3*1.2</f>
        <v>576</v>
      </c>
      <c r="E3" s="5">
        <f t="shared" ref="E3:E14" si="3">R3</f>
        <v>5040000</v>
      </c>
      <c r="F3" s="9">
        <f t="shared" ref="F3:F14" si="4">ROUND((E3/B3),0)</f>
        <v>12600</v>
      </c>
      <c r="G3" s="9">
        <f t="shared" ref="G3:G14" si="5">ROUND((E3/C3),0)</f>
        <v>10500</v>
      </c>
      <c r="H3" s="9">
        <f t="shared" ref="H3:H14" si="6">ROUND((E3/D3),0)</f>
        <v>8750</v>
      </c>
      <c r="I3" s="4" t="e">
        <f>#REF!</f>
        <v>#REF!</v>
      </c>
      <c r="J3" s="4">
        <f t="shared" ref="J3:J14" si="7">S3</f>
        <v>0</v>
      </c>
      <c r="O3">
        <v>0</v>
      </c>
      <c r="P3">
        <v>480</v>
      </c>
      <c r="Q3">
        <f t="shared" ref="P3:Q14" si="8">P3/1.2</f>
        <v>400</v>
      </c>
      <c r="R3" s="2">
        <v>5040000</v>
      </c>
    </row>
    <row r="4" spans="1:20" x14ac:dyDescent="0.25">
      <c r="A4" s="4">
        <f t="shared" ref="A4:A9" si="9">N4</f>
        <v>0</v>
      </c>
      <c r="B4" s="4">
        <f t="shared" ref="B4:B9" si="10">Q4</f>
        <v>408.33333333333337</v>
      </c>
      <c r="C4" s="4">
        <f t="shared" ref="C4:C9" si="11">B4*1.2</f>
        <v>490</v>
      </c>
      <c r="D4" s="4">
        <f t="shared" ref="D4:D9" si="12">C4*1.2</f>
        <v>588</v>
      </c>
      <c r="E4" s="5">
        <f t="shared" ref="E4:E9" si="13">R4</f>
        <v>2050000</v>
      </c>
      <c r="F4" s="9">
        <f t="shared" ref="F4:F9" si="14">ROUND((E4/B4),0)</f>
        <v>5020</v>
      </c>
      <c r="G4" s="9">
        <f t="shared" ref="G4:G9" si="15">ROUND((E4/C4),0)</f>
        <v>4184</v>
      </c>
      <c r="H4" s="9">
        <f t="shared" ref="H4:H9" si="16">ROUND((E4/D4),0)</f>
        <v>3486</v>
      </c>
      <c r="I4" s="4" t="e">
        <f>#REF!</f>
        <v>#REF!</v>
      </c>
      <c r="J4" s="4">
        <f t="shared" ref="J4:J9" si="17">S4</f>
        <v>0</v>
      </c>
      <c r="O4">
        <v>0</v>
      </c>
      <c r="P4">
        <v>490</v>
      </c>
      <c r="Q4">
        <f t="shared" ref="Q4:Q9" si="18">P4/1.2</f>
        <v>408.33333333333337</v>
      </c>
      <c r="R4" s="2">
        <v>2050000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433.33333333333337</v>
      </c>
      <c r="C16" s="4">
        <f>B16*1.2</f>
        <v>520</v>
      </c>
      <c r="D16" s="4">
        <f t="shared" ref="D16:D28" si="34">C16*1.2</f>
        <v>624</v>
      </c>
      <c r="E16" s="5">
        <f t="shared" ref="E16:E28" si="35">R16</f>
        <v>3699000</v>
      </c>
      <c r="F16" s="9">
        <f t="shared" ref="F16:F28" si="36">ROUND((E16/B16),0)</f>
        <v>8536</v>
      </c>
      <c r="G16" s="9">
        <f t="shared" ref="G16:G28" si="37">ROUND((E16/C16),0)</f>
        <v>7113</v>
      </c>
      <c r="H16" s="9">
        <f t="shared" ref="H16:H28" si="38">ROUND((E16/D16),0)</f>
        <v>5928</v>
      </c>
      <c r="I16" s="4" t="e">
        <f>#REF!</f>
        <v>#REF!</v>
      </c>
      <c r="J16" s="4">
        <f t="shared" ref="J16:J28" si="39">S16</f>
        <v>0</v>
      </c>
      <c r="O16">
        <v>0</v>
      </c>
      <c r="P16">
        <v>520</v>
      </c>
      <c r="Q16">
        <f t="shared" ref="P16:Q28" si="40">P16/1.2</f>
        <v>433.33333333333337</v>
      </c>
      <c r="R16" s="2">
        <v>3699000</v>
      </c>
    </row>
    <row r="17" spans="1:24" x14ac:dyDescent="0.25">
      <c r="A17" s="4">
        <f t="shared" si="32"/>
        <v>0</v>
      </c>
      <c r="B17" s="4">
        <f t="shared" si="33"/>
        <v>399</v>
      </c>
      <c r="C17" s="4">
        <f t="shared" ref="C17:C28" si="41">B17*1.2</f>
        <v>478.79999999999995</v>
      </c>
      <c r="D17" s="4">
        <f t="shared" si="34"/>
        <v>574.55999999999995</v>
      </c>
      <c r="E17" s="5">
        <f t="shared" si="35"/>
        <v>2800000</v>
      </c>
      <c r="F17" s="9">
        <f t="shared" si="36"/>
        <v>7018</v>
      </c>
      <c r="G17" s="9">
        <f t="shared" si="37"/>
        <v>5848</v>
      </c>
      <c r="H17" s="9">
        <f t="shared" si="38"/>
        <v>4873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399</v>
      </c>
      <c r="R17" s="2">
        <v>2800000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3800000</v>
      </c>
      <c r="F18" s="9">
        <f t="shared" si="36"/>
        <v>6333</v>
      </c>
      <c r="G18" s="9">
        <f t="shared" si="37"/>
        <v>5278</v>
      </c>
      <c r="H18" s="9">
        <f t="shared" si="38"/>
        <v>4398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3800000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6500000</v>
      </c>
      <c r="F19" s="9">
        <f t="shared" si="36"/>
        <v>8667</v>
      </c>
      <c r="G19" s="9">
        <f t="shared" si="37"/>
        <v>7222</v>
      </c>
      <c r="H19" s="9">
        <f t="shared" si="38"/>
        <v>6019</v>
      </c>
      <c r="I19" s="4" t="e">
        <f>#REF!</f>
        <v>#REF!</v>
      </c>
      <c r="J19" s="4">
        <f t="shared" si="39"/>
        <v>0</v>
      </c>
      <c r="O19">
        <v>0</v>
      </c>
      <c r="P19">
        <v>900</v>
      </c>
      <c r="Q19">
        <f t="shared" si="40"/>
        <v>750</v>
      </c>
      <c r="R19" s="2">
        <v>6500000</v>
      </c>
    </row>
    <row r="20" spans="1:24" x14ac:dyDescent="0.25">
      <c r="A20" s="4">
        <f t="shared" si="32"/>
        <v>0</v>
      </c>
      <c r="B20" s="4">
        <f t="shared" si="33"/>
        <v>391.66666666666669</v>
      </c>
      <c r="C20" s="4">
        <f t="shared" si="41"/>
        <v>470</v>
      </c>
      <c r="D20" s="4">
        <f t="shared" si="34"/>
        <v>564</v>
      </c>
      <c r="E20" s="5">
        <f t="shared" si="35"/>
        <v>4500000</v>
      </c>
      <c r="F20" s="9">
        <f t="shared" si="36"/>
        <v>11489</v>
      </c>
      <c r="G20" s="9">
        <f t="shared" si="37"/>
        <v>9574</v>
      </c>
      <c r="H20" s="9">
        <f t="shared" si="38"/>
        <v>7979</v>
      </c>
      <c r="I20" s="4" t="e">
        <f>#REF!</f>
        <v>#REF!</v>
      </c>
      <c r="J20" s="4">
        <f t="shared" si="39"/>
        <v>0</v>
      </c>
      <c r="O20">
        <v>0</v>
      </c>
      <c r="P20">
        <v>470</v>
      </c>
      <c r="Q20">
        <f t="shared" si="40"/>
        <v>391.66666666666669</v>
      </c>
      <c r="R20" s="2">
        <v>4500000</v>
      </c>
    </row>
    <row r="21" spans="1:24" x14ac:dyDescent="0.25">
      <c r="A21" s="4">
        <f t="shared" si="32"/>
        <v>0</v>
      </c>
      <c r="B21" s="4">
        <f t="shared" si="33"/>
        <v>462.5</v>
      </c>
      <c r="C21" s="4">
        <f t="shared" si="41"/>
        <v>555</v>
      </c>
      <c r="D21" s="4">
        <f t="shared" si="34"/>
        <v>666</v>
      </c>
      <c r="E21" s="5">
        <f t="shared" si="35"/>
        <v>4200000</v>
      </c>
      <c r="F21" s="9">
        <f t="shared" si="36"/>
        <v>9081</v>
      </c>
      <c r="G21" s="9">
        <f t="shared" si="37"/>
        <v>7568</v>
      </c>
      <c r="H21" s="9">
        <f t="shared" si="38"/>
        <v>6306</v>
      </c>
      <c r="I21" s="4" t="e">
        <f>#REF!</f>
        <v>#REF!</v>
      </c>
      <c r="J21" s="4">
        <f t="shared" si="39"/>
        <v>0</v>
      </c>
      <c r="O21">
        <v>0</v>
      </c>
      <c r="P21">
        <v>555</v>
      </c>
      <c r="Q21">
        <f t="shared" si="40"/>
        <v>462.5</v>
      </c>
      <c r="R21" s="2">
        <v>4200000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D32" t="s">
        <v>40</v>
      </c>
      <c r="E32">
        <v>520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44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4:25" ht="15.75" x14ac:dyDescent="0.25">
      <c r="U37" s="17"/>
      <c r="V37" s="26"/>
      <c r="W37" s="27">
        <f>W36%</f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4:25" ht="15.75" x14ac:dyDescent="0.25">
      <c r="R41" s="6" t="s">
        <v>24</v>
      </c>
      <c r="S41" s="16"/>
      <c r="U41" s="23"/>
      <c r="V41" s="18"/>
      <c r="W41" s="19"/>
      <c r="X41" s="22"/>
    </row>
    <row r="42" spans="4:25" ht="15.75" x14ac:dyDescent="0.25">
      <c r="E42" t="s">
        <v>39</v>
      </c>
      <c r="G42" s="6"/>
      <c r="H42" s="6"/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6000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D44">
        <v>2.9</v>
      </c>
      <c r="E44">
        <v>4.95</v>
      </c>
      <c r="F44" s="7">
        <f>D44*E44</f>
        <v>14.355</v>
      </c>
      <c r="S44" s="10"/>
      <c r="T44" s="10"/>
      <c r="U44" s="28" t="s">
        <v>37</v>
      </c>
      <c r="V44" s="30"/>
      <c r="W44" s="25">
        <v>363</v>
      </c>
      <c r="X44" s="24" t="s">
        <v>43</v>
      </c>
    </row>
    <row r="45" spans="4:25" ht="15.75" x14ac:dyDescent="0.25">
      <c r="D45">
        <v>2.65</v>
      </c>
      <c r="E45">
        <v>2.35</v>
      </c>
      <c r="F45" s="7">
        <f t="shared" ref="F45:F48" si="53">D45*E45</f>
        <v>6.2275</v>
      </c>
      <c r="P45" s="13" t="s">
        <v>29</v>
      </c>
      <c r="S45" s="10"/>
      <c r="T45" s="11"/>
      <c r="U45" s="17" t="s">
        <v>45</v>
      </c>
      <c r="V45" s="31"/>
      <c r="W45" s="32">
        <f>W42*W44+X46</f>
        <v>2178000</v>
      </c>
      <c r="X45" s="33"/>
    </row>
    <row r="46" spans="4:25" ht="15.75" x14ac:dyDescent="0.25">
      <c r="D46">
        <v>2.6</v>
      </c>
      <c r="E46">
        <v>3.8</v>
      </c>
      <c r="F46" s="7">
        <f t="shared" si="53"/>
        <v>9.879999999999999</v>
      </c>
      <c r="S46" s="11"/>
      <c r="T46" s="10"/>
      <c r="U46" s="17" t="s">
        <v>24</v>
      </c>
      <c r="V46" s="23"/>
      <c r="W46" s="34">
        <f>W45*0.9</f>
        <v>1960200</v>
      </c>
      <c r="X46" s="35"/>
    </row>
    <row r="47" spans="4:25" ht="15.75" x14ac:dyDescent="0.25">
      <c r="D47">
        <v>1.3</v>
      </c>
      <c r="E47">
        <v>1</v>
      </c>
      <c r="F47" s="7">
        <f t="shared" si="53"/>
        <v>1.3</v>
      </c>
      <c r="S47" s="10"/>
      <c r="T47" s="10"/>
      <c r="U47" s="17" t="s">
        <v>25</v>
      </c>
      <c r="V47" s="23"/>
      <c r="W47" s="34">
        <f>W45*0.8</f>
        <v>1742400</v>
      </c>
      <c r="X47" s="34"/>
    </row>
    <row r="48" spans="4:25" ht="15.75" x14ac:dyDescent="0.25">
      <c r="D48">
        <v>1.5</v>
      </c>
      <c r="E48">
        <v>1.3</v>
      </c>
      <c r="F48" s="7">
        <f t="shared" si="53"/>
        <v>1.9500000000000002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F49" s="7">
        <f>SUM(F44:F48)</f>
        <v>33.712499999999999</v>
      </c>
      <c r="G49">
        <f>F49*10.764</f>
        <v>362.88134999999994</v>
      </c>
      <c r="U49" s="37" t="s">
        <v>26</v>
      </c>
      <c r="V49" s="38"/>
      <c r="W49" s="39">
        <f>W30*W44</f>
        <v>907500</v>
      </c>
      <c r="X49" s="39"/>
    </row>
    <row r="50" spans="4:24" ht="15.75" x14ac:dyDescent="0.25">
      <c r="U50" s="17" t="s">
        <v>27</v>
      </c>
      <c r="V50" s="23"/>
      <c r="W50" s="36"/>
      <c r="X50" s="36"/>
    </row>
    <row r="51" spans="4:24" ht="15.75" x14ac:dyDescent="0.25">
      <c r="U51" s="40" t="s">
        <v>28</v>
      </c>
      <c r="V51" s="36"/>
      <c r="W51" s="34">
        <f>W45*0.025/12</f>
        <v>4537.5</v>
      </c>
      <c r="X51" s="34"/>
    </row>
    <row r="52" spans="4:24" x14ac:dyDescent="0.25">
      <c r="E52" t="s">
        <v>41</v>
      </c>
    </row>
    <row r="54" spans="4:24" x14ac:dyDescent="0.25">
      <c r="D54">
        <v>9.3800000000000008</v>
      </c>
      <c r="E54">
        <v>16.239999999999998</v>
      </c>
      <c r="F54" s="7">
        <f>D54*E54</f>
        <v>152.3312</v>
      </c>
    </row>
    <row r="55" spans="4:24" x14ac:dyDescent="0.25">
      <c r="D55">
        <v>7.44</v>
      </c>
      <c r="E55">
        <v>8.6300000000000008</v>
      </c>
      <c r="F55" s="7">
        <f t="shared" ref="F55:F59" si="54">D55*E55</f>
        <v>64.207200000000014</v>
      </c>
    </row>
    <row r="56" spans="4:24" x14ac:dyDescent="0.25">
      <c r="D56">
        <v>4.08</v>
      </c>
      <c r="E56">
        <v>2.99</v>
      </c>
      <c r="F56" s="7">
        <f t="shared" si="54"/>
        <v>12.199200000000001</v>
      </c>
    </row>
    <row r="57" spans="4:24" x14ac:dyDescent="0.25">
      <c r="D57">
        <v>4.87</v>
      </c>
      <c r="E57">
        <v>3.74</v>
      </c>
      <c r="F57" s="7">
        <f t="shared" si="54"/>
        <v>18.213800000000003</v>
      </c>
    </row>
    <row r="58" spans="4:24" x14ac:dyDescent="0.25">
      <c r="D58">
        <v>8.36</v>
      </c>
      <c r="E58">
        <v>12.28</v>
      </c>
      <c r="F58" s="7">
        <f t="shared" si="54"/>
        <v>102.66079999999999</v>
      </c>
    </row>
    <row r="59" spans="4:24" x14ac:dyDescent="0.25">
      <c r="F59" s="7">
        <f t="shared" si="54"/>
        <v>0</v>
      </c>
    </row>
    <row r="60" spans="4:24" x14ac:dyDescent="0.25">
      <c r="F60" s="7">
        <f>SUM(F54:F59)</f>
        <v>349.61220000000003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26" sqref="T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T25" sqref="T2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2024-04-25T06:25:30Z</dcterms:modified>
</cp:coreProperties>
</file>