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597102C2-A831-4FEA-9A5F-4AAF10EE8EB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3" sheetId="6" r:id="rId3"/>
    <sheet name="Sheet4" sheetId="7" r:id="rId4"/>
    <sheet name="Sheet5" sheetId="8" r:id="rId5"/>
    <sheet name="Sheet6" sheetId="9" r:id="rId6"/>
    <sheet name="Sheet7" sheetId="10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6" i="1" l="1"/>
  <c r="C28" i="1"/>
  <c r="C27" i="1"/>
  <c r="B27" i="1"/>
  <c r="C26" i="1"/>
  <c r="C25" i="1"/>
  <c r="H31" i="1"/>
  <c r="H30" i="1"/>
  <c r="H29" i="1"/>
  <c r="H28" i="1"/>
  <c r="H27" i="1"/>
  <c r="H26" i="1"/>
  <c r="H25" i="1"/>
  <c r="B29" i="1"/>
  <c r="G17" i="1"/>
  <c r="G16" i="1"/>
  <c r="G14" i="1"/>
  <c r="F14" i="1"/>
  <c r="B18" i="1"/>
  <c r="F6" i="1"/>
  <c r="A35" i="1"/>
  <c r="A34" i="1"/>
  <c r="A33" i="1"/>
  <c r="E6" i="1" l="1"/>
  <c r="H33" i="1"/>
  <c r="I26" i="1"/>
  <c r="H37" i="1"/>
  <c r="I37" i="1" s="1"/>
  <c r="F37" i="1"/>
  <c r="G37" i="1" s="1"/>
  <c r="C36" i="1"/>
  <c r="C38" i="1"/>
  <c r="F35" i="1"/>
  <c r="F39" i="1"/>
  <c r="G39" i="1" s="1"/>
  <c r="C39" i="1"/>
  <c r="F38" i="1"/>
  <c r="C37" i="1"/>
  <c r="F36" i="1"/>
  <c r="B10" i="1"/>
  <c r="B11" i="1" s="1"/>
  <c r="B8" i="1"/>
  <c r="B6" i="1"/>
  <c r="B5" i="1"/>
  <c r="B14" i="1" s="1"/>
  <c r="G36" i="1" l="1"/>
  <c r="G35" i="1"/>
  <c r="G38" i="1"/>
  <c r="B12" i="1"/>
  <c r="B13" i="1" s="1"/>
  <c r="C35" i="1"/>
  <c r="C34" i="1"/>
  <c r="C33" i="1"/>
  <c r="B15" i="1" l="1"/>
  <c r="B17" i="1" s="1"/>
  <c r="B19" i="1" s="1"/>
  <c r="I29" i="1"/>
  <c r="I25" i="1" l="1"/>
  <c r="I30" i="1"/>
  <c r="F25" i="1"/>
  <c r="G25" i="1" l="1"/>
  <c r="F26" i="1"/>
  <c r="G26" i="1"/>
  <c r="F29" i="1"/>
  <c r="G29" i="1"/>
  <c r="F30" i="1"/>
  <c r="G30" i="1"/>
  <c r="F31" i="1"/>
  <c r="G31" i="1"/>
  <c r="F33" i="1"/>
  <c r="G33" i="1" s="1"/>
  <c r="F34" i="1"/>
  <c r="G34" i="1" s="1"/>
  <c r="G3" i="1" l="1"/>
  <c r="G27" i="1"/>
  <c r="F27" i="1"/>
  <c r="I27" i="1"/>
  <c r="F28" i="1"/>
  <c r="G28" i="1"/>
  <c r="I28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<sst xmlns="http://schemas.openxmlformats.org/spreadsheetml/2006/main" count="29" uniqueCount="27">
  <si>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</si>
  <si>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</si>
  <si>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</si>
  <si>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</si>
  <si>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</si>
  <si>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</si>
  <si>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</si>
  <si>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</si>
  <si>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</si>
  <si>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</si>
  <si>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</si>
  <si>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</si>
  <si>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</si>
  <si>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</si>
  <si>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</si>
  <si>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</si>
  <si>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</si>
  <si>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</si>
  <si>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</si>
  <si>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</si>
  <si>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</si>
  <si>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</si>
  <si>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</si>
  <si>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</si>
  <si>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 xml:space="preserve">Measurement </t>
  </si>
  <si>
    <t>FB</t>
  </si>
  <si>
    <t>SBA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</si>
</sst>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5" fillId="0" borderId="0" xfId="0" applyFont="1"/>
    <xf numFmtId="0" fontId="0" fillId="0" borderId="5" xfId="0" applyFill="1" applyBorder="1"/>
    <xf numFmtId="0" fontId="7" fillId="2" borderId="1" xfId="0" applyFont="1" applyFill="1" applyBorder="1"/>
    <xf numFmtId="0" fontId="0" fillId="2" borderId="1" xfId="0" applyFill="1" applyBorder="1"/>
    <xf numFmtId="43" fontId="0" fillId="2" borderId="1" xfId="0" applyNumberForma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214932</xdr:colOff>
      <xdr:row>43</xdr:row>
      <xdr:rowOff>77354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DA1EA90-E5DA-42D0-99A0-099DBBBD2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60280" cy="8268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506767</xdr:colOff>
      <xdr:row>44</xdr:row>
      <xdr:rowOff>29749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CF521A-37DF-46A2-BB32-E0FE51FB3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17967" cy="8411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240370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CCA049-2150-4AAC-A5E8-351C10108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89970" cy="8907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49418</xdr:colOff>
      <xdr:row>45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87C58B-A74B-4C52-877F-1EA5DBF45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51018" cy="8602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305353</xdr:colOff>
      <xdr:row>23</xdr:row>
      <xdr:rowOff>105401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146048-EDD0-4E34-ABD1-5817FE4FD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962953" cy="44869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zoomScaleNormal="100" workbookViewId="0">
      <selection activeCell="B37" sqref="B37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15500</v>
      </c>
      <c r="C3" s="17"/>
      <c r="D3" s="10"/>
      <c r="E3">
        <v>2020</v>
      </c>
      <c r="F3" s="3">
        <v>2024</v>
      </c>
      <c r="G3" s="4">
        <f>F3-E3</f>
        <v>4</v>
      </c>
      <c r="L3" s="3"/>
      <c r="M3" s="4"/>
    </row>
    <row r="4" spans="1:17" ht="33" x14ac:dyDescent="0.3">
      <c r="A4" s="18" t="s">
        <v>1</v>
      </c>
      <c r="B4" s="28">
        <v>2600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12900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2600</v>
      </c>
      <c r="C6" s="17"/>
      <c r="D6" s="10"/>
      <c r="E6" s="6">
        <f>48.71*10.764</f>
        <v>524.31443999999999</v>
      </c>
      <c r="F6" s="6">
        <f>E6*1.2</f>
        <v>629.17732799999999</v>
      </c>
      <c r="G6" s="14">
        <f>F6/10.764</f>
        <v>58.452000000000005</v>
      </c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E7" s="6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E8" s="6"/>
      <c r="F8" s="50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13"/>
      <c r="F10" s="49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2600</v>
      </c>
      <c r="C13" s="21"/>
      <c r="D13" s="44"/>
      <c r="E13" t="s">
        <v>24</v>
      </c>
      <c r="F13" t="s">
        <v>25</v>
      </c>
      <c r="G13" s="13"/>
      <c r="H13" s="48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12900</v>
      </c>
      <c r="C14" s="17"/>
      <c r="D14" s="10"/>
      <c r="E14" s="6">
        <v>534</v>
      </c>
      <c r="F14">
        <f>19+16+14+18</f>
        <v>67</v>
      </c>
      <c r="G14" s="13">
        <f>E14+F14</f>
        <v>601</v>
      </c>
      <c r="H14" s="31"/>
      <c r="I14" s="31">
        <v>21060</v>
      </c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15500</v>
      </c>
      <c r="C15" s="17"/>
      <c r="D15" s="10"/>
      <c r="E15" s="6"/>
      <c r="G15" s="13">
        <v>14000</v>
      </c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524</v>
      </c>
      <c r="C16" s="38"/>
      <c r="D16" s="8"/>
      <c r="E16" s="5"/>
      <c r="F16" s="5"/>
      <c r="G16" s="5">
        <f>G15*G14</f>
        <v>8414000</v>
      </c>
      <c r="H16" s="6"/>
      <c r="M16" s="33"/>
    </row>
    <row r="17" spans="1:14" ht="16.5" x14ac:dyDescent="0.3">
      <c r="A17" s="16" t="s">
        <v>11</v>
      </c>
      <c r="B17" s="23">
        <f>B15*B16</f>
        <v>8122000</v>
      </c>
      <c r="C17" s="23"/>
      <c r="D17" s="10"/>
      <c r="E17" s="5"/>
      <c r="F17" s="36"/>
      <c r="G17" s="5">
        <f>G16/524</f>
        <v>16057.251908396947</v>
      </c>
      <c r="H17" s="6"/>
      <c r="M17" s="5"/>
      <c r="N17" s="6"/>
    </row>
    <row r="18" spans="1:14" ht="16.5" x14ac:dyDescent="0.3">
      <c r="A18" s="16" t="s">
        <v>12</v>
      </c>
      <c r="B18" s="24">
        <f>629*B4</f>
        <v>1635400</v>
      </c>
      <c r="C18" s="17"/>
      <c r="D18" s="10"/>
      <c r="E18" s="6"/>
      <c r="F18" s="5"/>
    </row>
    <row r="19" spans="1:14" ht="16.5" x14ac:dyDescent="0.3">
      <c r="A19" s="19" t="s">
        <v>16</v>
      </c>
      <c r="B19" s="24">
        <f>B17*0.025/12</f>
        <v>16920.833333333332</v>
      </c>
      <c r="C19" s="39"/>
      <c r="D19" s="10"/>
      <c r="E19" s="6"/>
      <c r="F19" s="5"/>
    </row>
    <row r="20" spans="1:14" x14ac:dyDescent="0.25">
      <c r="B20" s="12"/>
    </row>
    <row r="21" spans="1:14" x14ac:dyDescent="0.25">
      <c r="B21" s="12"/>
    </row>
    <row r="23" spans="1:14" x14ac:dyDescent="0.25">
      <c r="C23" t="s">
        <v>14</v>
      </c>
    </row>
    <row r="24" spans="1:14" x14ac:dyDescent="0.25">
      <c r="B24" s="9" t="s">
        <v>15</v>
      </c>
      <c r="C24" s="8" t="s">
        <v>20</v>
      </c>
      <c r="D24" s="8" t="s">
        <v>26</v>
      </c>
      <c r="E24" s="8" t="s">
        <v>11</v>
      </c>
      <c r="F24" s="8" t="s">
        <v>17</v>
      </c>
      <c r="G24" s="8" t="s">
        <v>18</v>
      </c>
      <c r="H24" s="8" t="s">
        <v>19</v>
      </c>
      <c r="I24" s="8"/>
    </row>
    <row r="25" spans="1:14" ht="17.25" x14ac:dyDescent="0.3">
      <c r="B25" s="9">
        <v>700</v>
      </c>
      <c r="C25" s="8">
        <f>B25*1.2</f>
        <v>840</v>
      </c>
      <c r="D25" s="8">
        <v>1090</v>
      </c>
      <c r="E25" s="8">
        <v>9500000</v>
      </c>
      <c r="F25" s="10">
        <f t="shared" ref="F25:F31" si="0">E25/B25</f>
        <v>13571.428571428571</v>
      </c>
      <c r="G25" s="10">
        <f>E25/C25</f>
        <v>11309.523809523809</v>
      </c>
      <c r="H25" s="10">
        <f>E25/D25</f>
        <v>8715.5963302752298</v>
      </c>
      <c r="I25" s="8">
        <f>C25/B25</f>
        <v>1.2</v>
      </c>
      <c r="J25" s="15"/>
    </row>
    <row r="26" spans="1:14" ht="17.25" x14ac:dyDescent="0.3">
      <c r="B26" s="53">
        <v>600</v>
      </c>
      <c r="C26" s="8">
        <f>B26*1.2</f>
        <v>720</v>
      </c>
      <c r="D26" s="54">
        <v>1000</v>
      </c>
      <c r="E26" s="54">
        <v>8500000</v>
      </c>
      <c r="F26" s="55">
        <f t="shared" si="0"/>
        <v>14166.666666666666</v>
      </c>
      <c r="G26" s="55">
        <f>E26/C26</f>
        <v>11805.555555555555</v>
      </c>
      <c r="H26" s="10">
        <f>E26/D26</f>
        <v>8500</v>
      </c>
      <c r="I26" s="8">
        <f>C26/B26</f>
        <v>1.2</v>
      </c>
      <c r="J26" s="15"/>
    </row>
    <row r="27" spans="1:14" x14ac:dyDescent="0.25">
      <c r="B27" s="53">
        <f>D27/1.5</f>
        <v>698</v>
      </c>
      <c r="C27" s="54">
        <f>B27*1.2</f>
        <v>837.6</v>
      </c>
      <c r="D27" s="54">
        <v>1047</v>
      </c>
      <c r="E27" s="55">
        <v>11000000</v>
      </c>
      <c r="F27" s="55">
        <f t="shared" si="0"/>
        <v>15759.312320916906</v>
      </c>
      <c r="G27" s="55">
        <f t="shared" ref="G27:G31" si="1">E27/C27</f>
        <v>13132.760267430755</v>
      </c>
      <c r="H27" s="10">
        <f>E27/D27</f>
        <v>10506.208213944603</v>
      </c>
      <c r="I27" s="8">
        <f>C27/B27</f>
        <v>1.2</v>
      </c>
    </row>
    <row r="28" spans="1:14" x14ac:dyDescent="0.25">
      <c r="B28" s="53">
        <v>600</v>
      </c>
      <c r="C28" s="54">
        <f>B28*1.2</f>
        <v>720</v>
      </c>
      <c r="D28" s="54">
        <v>1000</v>
      </c>
      <c r="E28" s="55">
        <v>8800000</v>
      </c>
      <c r="F28" s="55">
        <f t="shared" si="0"/>
        <v>14666.666666666666</v>
      </c>
      <c r="G28" s="55">
        <f t="shared" si="1"/>
        <v>12222.222222222223</v>
      </c>
      <c r="H28" s="10">
        <f>E28/D28</f>
        <v>8800</v>
      </c>
      <c r="I28" s="8" t="e">
        <f>#REF!/B28</f>
        <v>#REF!</v>
      </c>
    </row>
    <row r="29" spans="1:14" x14ac:dyDescent="0.25">
      <c r="B29" s="9">
        <f>C29/1.66</f>
        <v>650.60240963855426</v>
      </c>
      <c r="C29" s="25">
        <v>1080</v>
      </c>
      <c r="D29" s="25">
        <v>1080</v>
      </c>
      <c r="E29" s="26">
        <v>8500000</v>
      </c>
      <c r="F29" s="26">
        <f t="shared" si="0"/>
        <v>13064.814814814814</v>
      </c>
      <c r="G29" s="10">
        <f t="shared" si="1"/>
        <v>7870.3703703703704</v>
      </c>
      <c r="H29" s="10">
        <f>E29/D29</f>
        <v>7870.3703703703704</v>
      </c>
      <c r="I29" s="8">
        <f>C29/B29</f>
        <v>1.66</v>
      </c>
    </row>
    <row r="30" spans="1:14" x14ac:dyDescent="0.25">
      <c r="B30" s="7">
        <v>580</v>
      </c>
      <c r="C30" s="52">
        <v>1000</v>
      </c>
      <c r="D30" s="52">
        <v>1000</v>
      </c>
      <c r="E30" s="26">
        <v>8800000</v>
      </c>
      <c r="F30" s="26">
        <f t="shared" si="0"/>
        <v>15172.413793103447</v>
      </c>
      <c r="G30" s="26">
        <f t="shared" si="1"/>
        <v>8800</v>
      </c>
      <c r="H30" s="10">
        <f>E30/D30</f>
        <v>8800</v>
      </c>
      <c r="I30" t="e">
        <f>#REF!/B30</f>
        <v>#REF!</v>
      </c>
    </row>
    <row r="31" spans="1:14" x14ac:dyDescent="0.25">
      <c r="E31" s="25"/>
      <c r="F31" s="26" t="e">
        <f t="shared" si="0"/>
        <v>#DIV/0!</v>
      </c>
      <c r="G31" s="26" t="e">
        <f t="shared" si="1"/>
        <v>#DIV/0!</v>
      </c>
      <c r="H31" s="10" t="e">
        <f>E31/D31</f>
        <v>#DIV/0!</v>
      </c>
    </row>
    <row r="33" spans="1:9" x14ac:dyDescent="0.25">
      <c r="A33">
        <f>45.626*10.764</f>
        <v>491.11826399999995</v>
      </c>
      <c r="B33">
        <v>6000000</v>
      </c>
      <c r="C33">
        <f t="shared" ref="C33:C39" si="2">B33/A33</f>
        <v>12217.01663288173</v>
      </c>
      <c r="D33">
        <v>100</v>
      </c>
      <c r="E33">
        <v>100</v>
      </c>
      <c r="F33">
        <f t="shared" ref="F33:F39" si="3">E33+D33+B33</f>
        <v>6000200</v>
      </c>
      <c r="G33">
        <f t="shared" ref="G33:G39" si="4">F33/A33</f>
        <v>12217.423866769494</v>
      </c>
      <c r="H33" s="6">
        <f>A33/1.2</f>
        <v>409.26522</v>
      </c>
    </row>
    <row r="34" spans="1:9" x14ac:dyDescent="0.25">
      <c r="A34">
        <f>49.576*10.764</f>
        <v>533.63606399999992</v>
      </c>
      <c r="B34">
        <v>4950000</v>
      </c>
      <c r="C34">
        <f t="shared" si="2"/>
        <v>9275.9847655273934</v>
      </c>
      <c r="D34">
        <v>100</v>
      </c>
      <c r="E34">
        <v>100</v>
      </c>
      <c r="F34">
        <f t="shared" si="3"/>
        <v>4950200</v>
      </c>
      <c r="G34">
        <f t="shared" si="4"/>
        <v>9276.3595527906473</v>
      </c>
      <c r="H34" s="6"/>
    </row>
    <row r="35" spans="1:9" x14ac:dyDescent="0.25">
      <c r="A35">
        <f>49.12*10.764+7.87*10.764</f>
        <v>613.44035999999994</v>
      </c>
      <c r="B35">
        <v>9000000</v>
      </c>
      <c r="C35">
        <f t="shared" si="2"/>
        <v>14671.35289239854</v>
      </c>
      <c r="D35">
        <v>540000</v>
      </c>
      <c r="E35">
        <v>30000</v>
      </c>
      <c r="F35">
        <f t="shared" si="3"/>
        <v>9570000</v>
      </c>
      <c r="G35">
        <f t="shared" si="4"/>
        <v>15600.53857558378</v>
      </c>
    </row>
    <row r="36" spans="1:9" ht="15.75" x14ac:dyDescent="0.25">
      <c r="A36" s="51"/>
      <c r="B36"/>
      <c r="C36" t="e">
        <f t="shared" si="2"/>
        <v>#DIV/0!</v>
      </c>
      <c r="D36">
        <v>150000</v>
      </c>
      <c r="E36">
        <v>30000</v>
      </c>
      <c r="F36">
        <f t="shared" si="3"/>
        <v>180000</v>
      </c>
      <c r="G36" t="e">
        <f t="shared" si="4"/>
        <v>#DIV/0!</v>
      </c>
    </row>
    <row r="37" spans="1:9" ht="15.75" x14ac:dyDescent="0.25">
      <c r="A37" s="51"/>
      <c r="B37"/>
      <c r="C37" t="e">
        <f t="shared" si="2"/>
        <v>#DIV/0!</v>
      </c>
      <c r="D37">
        <v>480000</v>
      </c>
      <c r="E37">
        <v>30000</v>
      </c>
      <c r="F37">
        <f t="shared" si="3"/>
        <v>510000</v>
      </c>
      <c r="G37" t="e">
        <f t="shared" si="4"/>
        <v>#DIV/0!</v>
      </c>
      <c r="H37">
        <f>A37/1.2</f>
        <v>0</v>
      </c>
      <c r="I37" t="e">
        <f>B37/H37</f>
        <v>#DIV/0!</v>
      </c>
    </row>
    <row r="38" spans="1:9" ht="15.75" x14ac:dyDescent="0.25">
      <c r="A38" s="51"/>
      <c r="B38"/>
      <c r="C38" t="e">
        <f t="shared" si="2"/>
        <v>#DIV/0!</v>
      </c>
      <c r="D38">
        <v>1194000</v>
      </c>
      <c r="E38">
        <v>30000</v>
      </c>
      <c r="F38">
        <f t="shared" si="3"/>
        <v>1224000</v>
      </c>
      <c r="G38" t="e">
        <f t="shared" si="4"/>
        <v>#DIV/0!</v>
      </c>
    </row>
    <row r="39" spans="1:9" ht="15.75" x14ac:dyDescent="0.25">
      <c r="A39" s="30"/>
      <c r="C39" t="e">
        <f t="shared" si="2"/>
        <v>#DIV/0!</v>
      </c>
      <c r="D39">
        <v>1220500</v>
      </c>
      <c r="E39">
        <v>30000</v>
      </c>
      <c r="F39">
        <f t="shared" si="3"/>
        <v>1250500</v>
      </c>
      <c r="G39" t="e">
        <f t="shared" si="4"/>
        <v>#DIV/0!</v>
      </c>
    </row>
    <row r="40" spans="1:9" ht="15.75" x14ac:dyDescent="0.25">
      <c r="A40" s="30"/>
    </row>
    <row r="41" spans="1:9" ht="15.75" x14ac:dyDescent="0.25">
      <c r="A41" s="30"/>
    </row>
    <row r="42" spans="1:9" ht="15.75" x14ac:dyDescent="0.25">
      <c r="A42" s="30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zoomScale="115" zoomScaleNormal="11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Sheet8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2024-04-24T11:05:44Z</dcterms:modified>
</cp:coreProperties>
</file>