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SAKSHI GAIKAR - SBI\"/>
    </mc:Choice>
  </mc:AlternateContent>
  <xr:revisionPtr revIDLastSave="0" documentId="13_ncr:1_{82FD2071-DFAD-4740-A4EC-5DDCE7A11BC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5" i="20" l="1"/>
  <c r="Y20" i="18"/>
  <c r="U19" i="17"/>
  <c r="P19" i="4"/>
  <c r="J19" i="4"/>
  <c r="I19" i="4"/>
  <c r="E19" i="4"/>
  <c r="G19" i="4" s="1"/>
  <c r="B19" i="4"/>
  <c r="C19" i="4" s="1"/>
  <c r="D19" i="4" s="1"/>
  <c r="H19" i="4" s="1"/>
  <c r="A19" i="4"/>
  <c r="F34" i="4"/>
  <c r="F33" i="4"/>
  <c r="F35" i="4" s="1"/>
  <c r="F19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20" i="4"/>
  <c r="F21" i="4"/>
  <c r="F25" i="4"/>
  <c r="F26" i="4"/>
  <c r="F27" i="4"/>
  <c r="F28" i="4"/>
  <c r="G17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<sst xmlns="http://schemas.openxmlformats.org/spreadsheetml/2006/main" count="50" uniqueCount="44">
  <si>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</si>
  <si>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</si>
  <si>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</si>
  <si>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</si>
  <si>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</si>
  <si>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</si>
  <si>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</si>
  <si>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</si>
  <si>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</si>
  <si>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</si>
  <si>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</si>
  <si>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</si>
  <si>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</si>
  <si>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</si>
  <si>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</si>
  <si>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</si>
  <si>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</si>
  <si>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</si>
  <si>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</si>
  <si>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</si>
  <si>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</si>
  <si>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</si>
  <si>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</si>
  <si>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</si>
  <si>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</si>
  <si>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</si>
  <si>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</si>
  <si>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</si>
  <si>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</si>
  <si>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</si>
  <si>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</si>
  <si>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</si>
  <si>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</si>
  <si>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</si>
  <si>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</si>
  <si>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</si>
  <si>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</si>
  <si>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</si>
  <si>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</si>
  <si>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</si>
  <si>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Draft Agree CA</t>
  </si>
  <si>
    <t>FB/ Balcony</t>
  </si>
  <si>
    <t>As per Rera</t>
  </si>
  <si>
    <t>State Bank Of India ( RACPC Sion ) -  SAKSHI GAIKAR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</si>
</sst>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172500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2D3AE-8FA2-4249-9031-A9D49A9F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525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3</xdr:row>
      <xdr:rowOff>133350</xdr:rowOff>
    </xdr:from>
    <xdr:to>
      <xdr:col>18</xdr:col>
      <xdr:colOff>182201</xdr:colOff>
      <xdr:row>44</xdr:row>
      <xdr:rowOff>77282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ECFBB-4E9D-4129-8A93-FD2398EE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1725" y="704850"/>
          <a:ext cx="8783276" cy="77544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0</xdr:rowOff>
    </xdr:from>
    <xdr:to>
      <xdr:col>15</xdr:col>
      <xdr:colOff>143961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6ED907-EFAD-4ECA-B76E-0DD036BA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0"/>
          <a:ext cx="7783011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39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EEC25-CA52-457D-AD74-298A747A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325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36</xdr:row>
      <xdr:rowOff>77141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BD3415-6E16-4C42-B518-D79DC2221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744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45</xdr:row>
      <xdr:rowOff>48755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9475C-3DEC-44AF-9F6D-BA3AC6E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097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41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25D64-8553-4966-A288-757FF157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6525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33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395BD-AFD7-41DF-B424-9F6EAC94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6411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7F7FF-A8EA-4C2F-A38F-5EB780A3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382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68929D-7717-41EC-BE48-E868CF30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4302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591739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9247F-0A10-456A-8339-E717B11D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16539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C25" zoomScaleNormal="100" workbookViewId="0">
      <selection activeCell="W50" sqref="W5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8554687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535</v>
      </c>
      <c r="C3" s="40">
        <f>B3*1.2</f>
        <v>642</v>
      </c>
      <c r="D3" s="40">
        <f t="shared" ref="D3:D14" si="2">C3*1.2</f>
        <v>770.4</v>
      </c>
      <c r="E3" s="41">
        <f t="shared" ref="E3:E14" si="3">R3</f>
        <v>5400000</v>
      </c>
      <c r="F3" s="40">
        <f t="shared" ref="F3:F14" si="4">ROUND((E3/B3),0)</f>
        <v>10093</v>
      </c>
      <c r="G3" s="40">
        <f t="shared" ref="G3:G14" si="5">ROUND((E3/C3),0)</f>
        <v>8411</v>
      </c>
      <c r="H3" s="40">
        <f t="shared" ref="H3:H14" si="6">ROUND((E3/D3),0)</f>
        <v>7009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535</v>
      </c>
      <c r="R3" s="43">
        <v>5400000</v>
      </c>
    </row>
    <row r="4" spans="1:20" x14ac:dyDescent="0.25">
      <c r="A4" s="4">
        <f t="shared" ref="A4:A9" si="9">N4</f>
        <v>0</v>
      </c>
      <c r="B4" s="4">
        <f t="shared" ref="B4:B9" si="10">Q4</f>
        <v>407</v>
      </c>
      <c r="C4" s="4">
        <f t="shared" ref="C4:C9" si="11">B4*1.2</f>
        <v>488.4</v>
      </c>
      <c r="D4" s="4">
        <f t="shared" ref="D4:D9" si="12">C4*1.2</f>
        <v>586.07999999999993</v>
      </c>
      <c r="E4" s="5">
        <f t="shared" ref="E4:E9" si="13">R4</f>
        <v>4600000</v>
      </c>
      <c r="F4" s="9">
        <f t="shared" ref="F4:F9" si="14">ROUND((E4/B4),0)</f>
        <v>11302</v>
      </c>
      <c r="G4" s="9">
        <f t="shared" ref="G4:G9" si="15">ROUND((E4/C4),0)</f>
        <v>9419</v>
      </c>
      <c r="H4" s="9">
        <f t="shared" ref="H4:H9" si="16">ROUND((E4/D4),0)</f>
        <v>7849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407</v>
      </c>
      <c r="R4" s="2">
        <v>4600000</v>
      </c>
    </row>
    <row r="5" spans="1:20" s="42" customFormat="1" x14ac:dyDescent="0.25">
      <c r="A5" s="40">
        <f t="shared" si="9"/>
        <v>0</v>
      </c>
      <c r="B5" s="40">
        <f t="shared" si="10"/>
        <v>407</v>
      </c>
      <c r="C5" s="40">
        <f t="shared" si="11"/>
        <v>488.4</v>
      </c>
      <c r="D5" s="40">
        <f t="shared" si="12"/>
        <v>586.07999999999993</v>
      </c>
      <c r="E5" s="41">
        <f t="shared" si="13"/>
        <v>4000000</v>
      </c>
      <c r="F5" s="40">
        <f t="shared" si="14"/>
        <v>9828</v>
      </c>
      <c r="G5" s="40">
        <f t="shared" si="15"/>
        <v>8190</v>
      </c>
      <c r="H5" s="40">
        <f t="shared" si="16"/>
        <v>6825</v>
      </c>
      <c r="I5" s="40" t="e">
        <f>#REF!</f>
        <v>#REF!</v>
      </c>
      <c r="J5" s="40">
        <f t="shared" si="17"/>
        <v>0</v>
      </c>
      <c r="O5" s="42">
        <v>0</v>
      </c>
      <c r="P5" s="42">
        <f t="shared" si="18"/>
        <v>0</v>
      </c>
      <c r="Q5" s="42">
        <v>407</v>
      </c>
      <c r="R5" s="43">
        <v>4000000</v>
      </c>
    </row>
    <row r="6" spans="1:20" x14ac:dyDescent="0.25">
      <c r="A6" s="4">
        <f t="shared" si="9"/>
        <v>0</v>
      </c>
      <c r="B6" s="4">
        <f t="shared" si="10"/>
        <v>412</v>
      </c>
      <c r="C6" s="4">
        <f t="shared" si="11"/>
        <v>494.4</v>
      </c>
      <c r="D6" s="4">
        <f t="shared" si="12"/>
        <v>593.28</v>
      </c>
      <c r="E6" s="5">
        <f t="shared" si="13"/>
        <v>3940830</v>
      </c>
      <c r="F6" s="9">
        <f t="shared" si="14"/>
        <v>9565</v>
      </c>
      <c r="G6" s="9">
        <f t="shared" si="15"/>
        <v>7971</v>
      </c>
      <c r="H6" s="9">
        <f t="shared" si="16"/>
        <v>6642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412</v>
      </c>
      <c r="R6" s="2">
        <v>3940830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37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407</v>
      </c>
      <c r="C16" s="40">
        <f>B16*1.2</f>
        <v>488.4</v>
      </c>
      <c r="D16" s="40">
        <f t="shared" ref="D16:D28" si="34">C16*1.2</f>
        <v>586.07999999999993</v>
      </c>
      <c r="E16" s="41">
        <f t="shared" ref="E16:E28" si="35">R16</f>
        <v>4807000</v>
      </c>
      <c r="F16" s="40">
        <f t="shared" ref="F16:F28" si="36">ROUND((E16/B16),0)</f>
        <v>11811</v>
      </c>
      <c r="G16" s="40">
        <f t="shared" ref="G16:G28" si="37">ROUND((E16/C16),0)</f>
        <v>9842</v>
      </c>
      <c r="H16" s="40">
        <f t="shared" ref="H16:H28" si="38">ROUND((E16/D16),0)</f>
        <v>8202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407</v>
      </c>
      <c r="R16" s="43">
        <v>4807000</v>
      </c>
    </row>
    <row r="17" spans="1:24" s="45" customFormat="1" x14ac:dyDescent="0.25">
      <c r="A17" s="9">
        <f t="shared" si="32"/>
        <v>0</v>
      </c>
      <c r="B17" s="9">
        <f t="shared" si="33"/>
        <v>407</v>
      </c>
      <c r="C17" s="9">
        <f t="shared" ref="C17:C28" si="41">B17*1.2</f>
        <v>488.4</v>
      </c>
      <c r="D17" s="9">
        <f t="shared" si="34"/>
        <v>586.07999999999993</v>
      </c>
      <c r="E17" s="44">
        <f t="shared" si="35"/>
        <v>4300000</v>
      </c>
      <c r="F17" s="9">
        <f t="shared" si="36"/>
        <v>10565</v>
      </c>
      <c r="G17" s="9">
        <f t="shared" si="37"/>
        <v>8804</v>
      </c>
      <c r="H17" s="9">
        <f t="shared" si="38"/>
        <v>7337</v>
      </c>
      <c r="I17" s="9" t="e">
        <f>#REF!</f>
        <v>#REF!</v>
      </c>
      <c r="J17" s="9">
        <f t="shared" si="39"/>
        <v>0</v>
      </c>
      <c r="O17" s="45">
        <v>0</v>
      </c>
      <c r="P17" s="45">
        <f t="shared" si="40"/>
        <v>0</v>
      </c>
      <c r="Q17" s="45">
        <v>407</v>
      </c>
      <c r="R17" s="46">
        <v>4300000</v>
      </c>
    </row>
    <row r="18" spans="1:24" x14ac:dyDescent="0.25">
      <c r="A18" s="4">
        <f t="shared" si="32"/>
        <v>0</v>
      </c>
      <c r="B18" s="4">
        <f t="shared" si="33"/>
        <v>407</v>
      </c>
      <c r="C18" s="4">
        <f t="shared" si="41"/>
        <v>488.4</v>
      </c>
      <c r="D18" s="4">
        <f t="shared" si="34"/>
        <v>586.07999999999993</v>
      </c>
      <c r="E18" s="5">
        <f t="shared" si="35"/>
        <v>3995000</v>
      </c>
      <c r="F18" s="9">
        <f t="shared" si="36"/>
        <v>9816</v>
      </c>
      <c r="G18" s="9">
        <f t="shared" si="37"/>
        <v>8180</v>
      </c>
      <c r="H18" s="9">
        <f t="shared" si="38"/>
        <v>6816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407</v>
      </c>
      <c r="R18" s="2">
        <v>3995000</v>
      </c>
    </row>
    <row r="19" spans="1:24" x14ac:dyDescent="0.25">
      <c r="A19" s="4">
        <f t="shared" ref="A19" si="42">N19</f>
        <v>0</v>
      </c>
      <c r="B19" s="4">
        <f t="shared" ref="B19" si="43">Q19</f>
        <v>407</v>
      </c>
      <c r="C19" s="4">
        <f t="shared" ref="C19" si="44">B19*1.2</f>
        <v>488.4</v>
      </c>
      <c r="D19" s="4">
        <f t="shared" ref="D19" si="45">C19*1.2</f>
        <v>586.07999999999993</v>
      </c>
      <c r="E19" s="5">
        <f t="shared" ref="E19" si="46">R19</f>
        <v>3995000</v>
      </c>
      <c r="F19" s="9">
        <f t="shared" ref="F19" si="47">ROUND((E19/B19),0)</f>
        <v>9816</v>
      </c>
      <c r="G19" s="9">
        <f t="shared" ref="G19" si="48">ROUND((E19/C19),0)</f>
        <v>8180</v>
      </c>
      <c r="H19" s="9">
        <f t="shared" ref="H19" si="49">ROUND((E19/D19),0)</f>
        <v>6816</v>
      </c>
      <c r="I19" s="4" t="e">
        <f>#REF!</f>
        <v>#REF!</v>
      </c>
      <c r="J19" s="4">
        <f t="shared" ref="J19" si="50">S19</f>
        <v>0</v>
      </c>
      <c r="O19">
        <v>0</v>
      </c>
      <c r="P19">
        <f t="shared" ref="P19" si="51">O19/1.2</f>
        <v>0</v>
      </c>
      <c r="Q19">
        <v>407</v>
      </c>
      <c r="R19" s="2">
        <v>3995000</v>
      </c>
    </row>
    <row r="20" spans="1:24" x14ac:dyDescent="0.25">
      <c r="A20" s="4">
        <f t="shared" si="32"/>
        <v>0</v>
      </c>
      <c r="B20" s="4">
        <f t="shared" si="33"/>
        <v>415</v>
      </c>
      <c r="C20" s="4">
        <f t="shared" si="41"/>
        <v>498</v>
      </c>
      <c r="D20" s="4">
        <f t="shared" si="34"/>
        <v>597.6</v>
      </c>
      <c r="E20" s="5">
        <f t="shared" si="35"/>
        <v>4542000</v>
      </c>
      <c r="F20" s="9">
        <f t="shared" si="36"/>
        <v>10945</v>
      </c>
      <c r="G20" s="9">
        <f t="shared" si="37"/>
        <v>9120</v>
      </c>
      <c r="H20" s="9">
        <f t="shared" si="38"/>
        <v>7600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415</v>
      </c>
      <c r="R20" s="2">
        <v>4542000</v>
      </c>
    </row>
    <row r="21" spans="1:24" x14ac:dyDescent="0.25">
      <c r="A21" s="4">
        <f t="shared" si="32"/>
        <v>0</v>
      </c>
      <c r="B21" s="4">
        <f t="shared" si="33"/>
        <v>798.33333333333337</v>
      </c>
      <c r="C21" s="4">
        <f t="shared" si="41"/>
        <v>958</v>
      </c>
      <c r="D21" s="4">
        <f t="shared" si="34"/>
        <v>1149.5999999999999</v>
      </c>
      <c r="E21" s="5">
        <f t="shared" si="35"/>
        <v>8444000</v>
      </c>
      <c r="F21" s="9">
        <f t="shared" si="36"/>
        <v>10577</v>
      </c>
      <c r="G21" s="9">
        <f t="shared" si="37"/>
        <v>8814</v>
      </c>
      <c r="H21" s="9">
        <f t="shared" si="38"/>
        <v>7345</v>
      </c>
      <c r="I21" s="4" t="e">
        <f>#REF!</f>
        <v>#REF!</v>
      </c>
      <c r="J21" s="4">
        <f t="shared" si="39"/>
        <v>0</v>
      </c>
      <c r="O21">
        <v>0</v>
      </c>
      <c r="P21">
        <v>958</v>
      </c>
      <c r="Q21">
        <f t="shared" si="40"/>
        <v>798.33333333333337</v>
      </c>
      <c r="R21" s="2">
        <v>8444000</v>
      </c>
    </row>
    <row r="22" spans="1:24" x14ac:dyDescent="0.25">
      <c r="A22" s="4">
        <f t="shared" ref="A22:A24" si="52">N22</f>
        <v>0</v>
      </c>
      <c r="B22" s="4">
        <f t="shared" ref="B22:B24" si="53">Q22</f>
        <v>495</v>
      </c>
      <c r="C22" s="4">
        <f t="shared" ref="C22:C24" si="54">B22*1.2</f>
        <v>594</v>
      </c>
      <c r="D22" s="4">
        <f t="shared" ref="D22:D24" si="55">C22*1.2</f>
        <v>712.8</v>
      </c>
      <c r="E22" s="5">
        <f t="shared" ref="E22:E24" si="56">R22</f>
        <v>5400000</v>
      </c>
      <c r="F22" s="9">
        <f t="shared" ref="F22:F24" si="57">ROUND((E22/B22),0)</f>
        <v>10909</v>
      </c>
      <c r="G22" s="9">
        <f t="shared" ref="G22:G24" si="58">ROUND((E22/C22),0)</f>
        <v>9091</v>
      </c>
      <c r="H22" s="9">
        <f t="shared" ref="H22:H24" si="59">ROUND((E22/D22),0)</f>
        <v>7576</v>
      </c>
      <c r="I22" s="4" t="e">
        <f>#REF!</f>
        <v>#REF!</v>
      </c>
      <c r="J22" s="4">
        <f t="shared" ref="J22:J24" si="60">S22</f>
        <v>0</v>
      </c>
      <c r="O22">
        <v>0</v>
      </c>
      <c r="P22">
        <f t="shared" ref="P22:P24" si="61">O22/1.2</f>
        <v>0</v>
      </c>
      <c r="Q22">
        <v>495</v>
      </c>
      <c r="R22" s="2">
        <v>5400000</v>
      </c>
    </row>
    <row r="23" spans="1:24" s="42" customFormat="1" x14ac:dyDescent="0.25">
      <c r="A23" s="40">
        <f t="shared" si="52"/>
        <v>0</v>
      </c>
      <c r="B23" s="40">
        <f t="shared" si="53"/>
        <v>500</v>
      </c>
      <c r="C23" s="40">
        <f t="shared" si="54"/>
        <v>600</v>
      </c>
      <c r="D23" s="40">
        <f t="shared" si="55"/>
        <v>720</v>
      </c>
      <c r="E23" s="41">
        <f t="shared" si="56"/>
        <v>5800000</v>
      </c>
      <c r="F23" s="40">
        <f t="shared" si="57"/>
        <v>11600</v>
      </c>
      <c r="G23" s="40">
        <f t="shared" si="58"/>
        <v>9667</v>
      </c>
      <c r="H23" s="40">
        <f t="shared" si="59"/>
        <v>8056</v>
      </c>
      <c r="I23" s="40" t="e">
        <f>#REF!</f>
        <v>#REF!</v>
      </c>
      <c r="J23" s="40">
        <f t="shared" si="60"/>
        <v>0</v>
      </c>
      <c r="O23" s="42">
        <v>0</v>
      </c>
      <c r="P23" s="42">
        <f t="shared" si="61"/>
        <v>0</v>
      </c>
      <c r="Q23" s="42">
        <v>500</v>
      </c>
      <c r="R23" s="43">
        <v>5800000</v>
      </c>
    </row>
    <row r="24" spans="1:24" x14ac:dyDescent="0.25">
      <c r="A24" s="4">
        <f t="shared" si="52"/>
        <v>0</v>
      </c>
      <c r="B24" s="4">
        <f t="shared" si="53"/>
        <v>0</v>
      </c>
      <c r="C24" s="4">
        <f t="shared" si="54"/>
        <v>0</v>
      </c>
      <c r="D24" s="4">
        <f t="shared" si="55"/>
        <v>0</v>
      </c>
      <c r="E24" s="5">
        <f t="shared" si="56"/>
        <v>0</v>
      </c>
      <c r="F24" s="9" t="e">
        <f t="shared" si="57"/>
        <v>#DIV/0!</v>
      </c>
      <c r="G24" s="9" t="e">
        <f t="shared" si="58"/>
        <v>#DIV/0!</v>
      </c>
      <c r="H24" s="9" t="e">
        <f t="shared" si="59"/>
        <v>#DIV/0!</v>
      </c>
      <c r="I24" s="4" t="e">
        <f>#REF!</f>
        <v>#REF!</v>
      </c>
      <c r="J24" s="4">
        <f t="shared" si="60"/>
        <v>0</v>
      </c>
      <c r="O24">
        <v>0</v>
      </c>
      <c r="P24">
        <f t="shared" si="61"/>
        <v>0</v>
      </c>
      <c r="Q24">
        <f t="shared" ref="Q24" si="6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 s="42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40</v>
      </c>
      <c r="E33" s="7">
        <v>30.85</v>
      </c>
      <c r="F33" s="7">
        <f>E33*10.764</f>
        <v>332.06939999999997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4:25" ht="15.75" x14ac:dyDescent="0.25">
      <c r="D34" t="s">
        <v>41</v>
      </c>
      <c r="E34">
        <v>7.44</v>
      </c>
      <c r="F34" s="7">
        <f>E34*10.764</f>
        <v>80.084159999999997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42</v>
      </c>
    </row>
    <row r="35" spans="4:25" ht="15.75" x14ac:dyDescent="0.25">
      <c r="F35" s="7">
        <f>SUM(F33:F34)</f>
        <v>412.15355999999997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8" t="s">
        <v>43</v>
      </c>
      <c r="Q36" s="48"/>
      <c r="R36" s="48"/>
      <c r="S36" s="48"/>
      <c r="T36" s="49"/>
      <c r="U36" s="21" t="s">
        <v>20</v>
      </c>
      <c r="V36" s="23"/>
      <c r="W36" s="24">
        <f>90*W33/W35</f>
        <v>-3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412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4532000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4078800</v>
      </c>
    </row>
    <row r="47" spans="4:25" ht="15.75" x14ac:dyDescent="0.25">
      <c r="S47" s="10"/>
      <c r="T47" s="10"/>
      <c r="U47" s="17" t="s">
        <v>26</v>
      </c>
      <c r="V47" s="23"/>
      <c r="W47" s="34">
        <f>W45*0.8</f>
        <v>3625600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16:24" ht="15.75" x14ac:dyDescent="0.25">
      <c r="U49" s="36" t="s">
        <v>27</v>
      </c>
      <c r="V49" s="37"/>
      <c r="W49" s="38">
        <f>W30*W44</f>
        <v>1030000</v>
      </c>
    </row>
    <row r="50" spans="16:24" ht="15.75" x14ac:dyDescent="0.25">
      <c r="U50" s="17" t="s">
        <v>28</v>
      </c>
      <c r="V50" s="23"/>
      <c r="W50" s="35"/>
      <c r="X50" s="35"/>
    </row>
    <row r="51" spans="16:24" ht="15.75" x14ac:dyDescent="0.25">
      <c r="U51" s="39" t="s">
        <v>29</v>
      </c>
      <c r="V51" s="35"/>
      <c r="W51" s="34">
        <f>W45*0.025/12</f>
        <v>9441.6666666666661</v>
      </c>
      <c r="X51" s="34"/>
    </row>
    <row r="56" spans="16:24" ht="15.75" x14ac:dyDescent="0.25">
      <c r="U56" s="17"/>
      <c r="V56" s="18"/>
      <c r="W56" s="19"/>
      <c r="X56" s="20"/>
    </row>
    <row r="57" spans="16:24" ht="15.75" x14ac:dyDescent="0.25">
      <c r="P57" s="48"/>
      <c r="Q57" s="48"/>
      <c r="R57" s="48"/>
      <c r="S57" s="48"/>
      <c r="T57" s="49"/>
      <c r="U57" s="21"/>
      <c r="V57" s="18"/>
      <c r="W57" s="19"/>
      <c r="X57" s="22"/>
    </row>
    <row r="58" spans="16:24" ht="15.75" x14ac:dyDescent="0.25">
      <c r="U58" s="17"/>
      <c r="V58" s="18"/>
      <c r="W58" s="19"/>
      <c r="X58" s="22"/>
    </row>
    <row r="59" spans="16:24" ht="15.75" x14ac:dyDescent="0.25">
      <c r="U59" s="17"/>
      <c r="V59" s="18"/>
      <c r="W59" s="19"/>
      <c r="X59" s="22"/>
    </row>
    <row r="60" spans="16:24" ht="15.75" x14ac:dyDescent="0.25">
      <c r="U60" s="17"/>
      <c r="V60" s="23"/>
      <c r="W60" s="24"/>
      <c r="X60" s="25"/>
    </row>
    <row r="61" spans="16:24" ht="15.75" x14ac:dyDescent="0.25">
      <c r="U61" s="17"/>
      <c r="V61" s="23"/>
      <c r="W61" s="24"/>
      <c r="X61" s="24"/>
    </row>
    <row r="62" spans="16:24" ht="15.75" x14ac:dyDescent="0.25">
      <c r="U62" s="17"/>
      <c r="V62" s="23"/>
      <c r="W62" s="24"/>
      <c r="X62" s="24"/>
    </row>
    <row r="63" spans="16:24" ht="15.75" x14ac:dyDescent="0.25">
      <c r="U63" s="21"/>
      <c r="V63" s="23"/>
      <c r="W63" s="24"/>
      <c r="X63" s="24"/>
    </row>
    <row r="64" spans="16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5"/>
      <c r="X75" s="24"/>
    </row>
    <row r="76" spans="21:24" ht="15.75" x14ac:dyDescent="0.25">
      <c r="U76" s="36"/>
      <c r="V76" s="37"/>
      <c r="W76" s="38"/>
    </row>
    <row r="77" spans="21:24" ht="15.75" x14ac:dyDescent="0.25">
      <c r="U77" s="17"/>
      <c r="V77" s="23"/>
      <c r="W77" s="35"/>
      <c r="X77" s="35"/>
    </row>
    <row r="78" spans="21:24" ht="15.75" x14ac:dyDescent="0.25">
      <c r="U78" s="39"/>
      <c r="V78" s="35"/>
      <c r="W78" s="34"/>
      <c r="X78" s="34"/>
    </row>
  </sheetData>
  <mergeCells count="4">
    <mergeCell ref="A15:R15"/>
    <mergeCell ref="A2:R2"/>
    <mergeCell ref="P36:T36"/>
    <mergeCell ref="P57:T5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5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36" sqref="U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19:U19"/>
  <sheetViews>
    <sheetView topLeftCell="A7" zoomScaleNormal="100" workbookViewId="0">
      <selection activeCell="T31" sqref="T31"/>
    </sheetView>
  </sheetViews>
  <sheetFormatPr defaultRowHeight="15" x14ac:dyDescent="0.25"/>
  <sheetData>
    <row r="19" spans="20:21" x14ac:dyDescent="0.25">
      <c r="T19">
        <v>49.71</v>
      </c>
      <c r="U19">
        <f>T19*10.764</f>
        <v>535.07844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20:Y20"/>
  <sheetViews>
    <sheetView topLeftCell="F1" zoomScaleNormal="100" workbookViewId="0">
      <selection activeCell="AD31" sqref="AD30:AD31"/>
    </sheetView>
  </sheetViews>
  <sheetFormatPr defaultRowHeight="15" x14ac:dyDescent="0.25"/>
  <sheetData>
    <row r="20" spans="24:25" x14ac:dyDescent="0.25">
      <c r="X20">
        <v>37.78</v>
      </c>
      <c r="Y20">
        <f>X20*10.764</f>
        <v>406.66391999999996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U19" sqref="U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5:T15"/>
  <sheetViews>
    <sheetView zoomScaleNormal="100" workbookViewId="0">
      <selection activeCell="T16" sqref="T16"/>
    </sheetView>
  </sheetViews>
  <sheetFormatPr defaultRowHeight="15" x14ac:dyDescent="0.25"/>
  <sheetData>
    <row r="15" spans="19:20" x14ac:dyDescent="0.25">
      <c r="S15">
        <v>38.29</v>
      </c>
      <c r="T15">
        <f>S15*10.764</f>
        <v>412.15355999999997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2024-04-23T11:14:00Z</dcterms:modified>
</cp:coreProperties>
</file>