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Saloni chanchal\"/>
    </mc:Choice>
  </mc:AlternateContent>
  <xr:revisionPtr revIDLastSave="0" documentId="13_ncr:1_{922DB7E0-569D-466F-B282-E47022C74749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4" i="4" l="1"/>
  <c r="Q22" i="4"/>
  <c r="Q19" i="4"/>
  <c r="Q4" i="4" l="1"/>
  <c r="U4" i="4"/>
  <c r="T4" i="4"/>
  <c r="S4" i="4"/>
  <c r="Q3" i="4"/>
  <c r="V3" i="4"/>
  <c r="U3" i="4"/>
  <c r="T3" i="4"/>
  <c r="S3" i="4"/>
  <c r="V2" i="4"/>
  <c r="U2" i="4"/>
  <c r="T2" i="4"/>
  <c r="I23" i="4" l="1"/>
  <c r="I30" i="4"/>
  <c r="I21" i="4"/>
  <c r="J20" i="4"/>
  <c r="J19" i="4"/>
  <c r="J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<sst xmlns="http://schemas.openxmlformats.org/spreadsheetml/2006/main" count="36" uniqueCount="32">
  <si>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</si>
  <si>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</si>
  <si>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</si>
  <si>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</si>
  <si>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</si>
  <si>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</si>
  <si>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</si>
  <si>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</si>
  <si>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</si>
  <si>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</si>
  <si>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</si>
  <si>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</si>
  <si>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</si>
  <si>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1304 13 th floor Bldg no B8, Mantra Montana Phase 2, Dhanori pune</t>
  </si>
  <si>
    <t>ca</t>
  </si>
  <si>
    <t>terrace</t>
  </si>
  <si>
    <t>dry</t>
  </si>
  <si>
    <t>agreement  - 02.12.20</t>
  </si>
  <si>
    <t>av</t>
  </si>
  <si>
    <t>sd</t>
  </si>
  <si>
    <t>rd</t>
  </si>
  <si>
    <t>bv</t>
  </si>
  <si>
    <t>.</t>
  </si>
  <si>
    <t>rate</t>
  </si>
  <si>
    <t>fmv</t>
  </si>
  <si>
    <t>bua</t>
  </si>
  <si>
    <t>03.02.24</t>
  </si>
  <si>
    <t>15.03.24</t>
  </si>
  <si>
    <t>21.03.24</t>
  </si>
  <si>
    <t>oc - 2005</t>
  </si>
  <si>
    <t>mca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</si>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</sst>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135155</xdr:colOff>
      <xdr:row>37</xdr:row>
      <xdr:rowOff>10446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8848E-CEE9-4886-9734-0ED2CC0F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36755" cy="6601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400050</xdr:colOff>
      <xdr:row>62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A0C569-0C8A-422F-BF81-F2F51C62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8450" cy="10820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787DD-79A1-4E1D-9D0E-7AD6E5D15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A8AA4D-1FF6-4F1E-9A01-0155D8EB0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68131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7663F-C36B-4589-946C-3BC347DA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431331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315815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B4EB8F-B0F3-493F-9E40-E62F63588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679015" cy="9030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471</v>
      </c>
      <c r="C2" s="4">
        <f>B2*1.2</f>
        <v>565.19999999999993</v>
      </c>
      <c r="D2" s="4">
        <f t="shared" ref="D2:D13" si="2">C2*1.2</f>
        <v>678.2399999999999</v>
      </c>
      <c r="E2" s="5">
        <f t="shared" ref="E2:E13" si="3">R2</f>
        <v>3500000</v>
      </c>
      <c r="F2" s="10">
        <f t="shared" ref="F2:F13" si="4">ROUND((E2/B2),0)</f>
        <v>7431</v>
      </c>
      <c r="G2" s="10">
        <f t="shared" ref="G2:G13" si="5">ROUND((E2/C2),0)</f>
        <v>6192</v>
      </c>
      <c r="H2" s="10">
        <f t="shared" ref="H2:H13" si="6">ROUND((E2/D2),0)</f>
        <v>5160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471</v>
      </c>
      <c r="R2" s="2">
        <v>3500000</v>
      </c>
      <c r="S2" s="8"/>
      <c r="T2" s="8">
        <f>10.98*10.764</f>
        <v>118.18872</v>
      </c>
      <c r="U2">
        <f>T2*40%</f>
        <v>47.275488000000003</v>
      </c>
      <c r="V2">
        <f>2.16*10.764</f>
        <v>23.250240000000002</v>
      </c>
      <c r="W2" t="s">
        <v>26</v>
      </c>
    </row>
    <row r="3" spans="1:23" x14ac:dyDescent="0.25">
      <c r="A3" s="4">
        <f t="shared" si="0"/>
        <v>0</v>
      </c>
      <c r="B3" s="4">
        <f t="shared" si="1"/>
        <v>906.67324799999994</v>
      </c>
      <c r="C3" s="4">
        <f t="shared" ref="C3:C15" si="9">B3*1.2</f>
        <v>1088.0078976</v>
      </c>
      <c r="D3" s="4">
        <f t="shared" si="2"/>
        <v>1305.6094771199998</v>
      </c>
      <c r="E3" s="5">
        <f t="shared" si="3"/>
        <v>7900000</v>
      </c>
      <c r="F3" s="10">
        <f t="shared" si="4"/>
        <v>8713</v>
      </c>
      <c r="G3" s="10">
        <f t="shared" si="5"/>
        <v>7261</v>
      </c>
      <c r="H3" s="10">
        <f t="shared" si="6"/>
        <v>6051</v>
      </c>
      <c r="I3" s="4" t="e">
        <f>#REF!</f>
        <v>#REF!</v>
      </c>
      <c r="J3" s="4">
        <f t="shared" si="7"/>
        <v>836.14751999999999</v>
      </c>
      <c r="O3">
        <v>0</v>
      </c>
      <c r="P3">
        <f t="shared" si="8"/>
        <v>0</v>
      </c>
      <c r="Q3">
        <f>S3+U3+V3</f>
        <v>906.67324799999994</v>
      </c>
      <c r="R3" s="2">
        <v>7900000</v>
      </c>
      <c r="S3" s="8">
        <f>77.68*10.764</f>
        <v>836.14751999999999</v>
      </c>
      <c r="T3" s="8">
        <f>10.98*10.764</f>
        <v>118.18872</v>
      </c>
      <c r="U3">
        <f>T3*40%</f>
        <v>47.275488000000003</v>
      </c>
      <c r="V3">
        <f>2.16*10.764</f>
        <v>23.250240000000002</v>
      </c>
      <c r="W3" t="s">
        <v>27</v>
      </c>
    </row>
    <row r="4" spans="1:23" x14ac:dyDescent="0.25">
      <c r="A4" s="4">
        <f t="shared" si="0"/>
        <v>0</v>
      </c>
      <c r="B4" s="4">
        <f t="shared" si="1"/>
        <v>782.43515999999988</v>
      </c>
      <c r="C4" s="4">
        <f t="shared" si="9"/>
        <v>938.92219199999977</v>
      </c>
      <c r="D4" s="4">
        <f t="shared" si="2"/>
        <v>1126.7066303999998</v>
      </c>
      <c r="E4" s="5">
        <f t="shared" si="3"/>
        <v>6100000</v>
      </c>
      <c r="F4" s="15">
        <f t="shared" si="4"/>
        <v>7796</v>
      </c>
      <c r="G4" s="10">
        <f t="shared" si="5"/>
        <v>6497</v>
      </c>
      <c r="H4" s="10">
        <f t="shared" si="6"/>
        <v>5414</v>
      </c>
      <c r="I4" s="4" t="e">
        <f>#REF!</f>
        <v>#REF!</v>
      </c>
      <c r="J4" s="4">
        <f t="shared" si="7"/>
        <v>674.90279999999996</v>
      </c>
      <c r="O4">
        <v>0</v>
      </c>
      <c r="P4">
        <f t="shared" si="8"/>
        <v>0</v>
      </c>
      <c r="Q4">
        <f>S4+T4+U4</f>
        <v>782.43515999999988</v>
      </c>
      <c r="R4" s="2">
        <v>6100000</v>
      </c>
      <c r="S4" s="8">
        <f>62.7*10.764</f>
        <v>674.90279999999996</v>
      </c>
      <c r="T4" s="8">
        <f>7.83*10.764</f>
        <v>84.282119999999992</v>
      </c>
      <c r="U4">
        <f>2.16*10.764</f>
        <v>23.250240000000002</v>
      </c>
      <c r="W4" t="s">
        <v>28</v>
      </c>
    </row>
    <row r="5" spans="1:23" x14ac:dyDescent="0.25">
      <c r="A5" s="4">
        <f t="shared" si="0"/>
        <v>0</v>
      </c>
      <c r="B5" s="4">
        <f t="shared" si="1"/>
        <v>740</v>
      </c>
      <c r="C5" s="4">
        <f t="shared" si="9"/>
        <v>888</v>
      </c>
      <c r="D5" s="4">
        <f t="shared" si="2"/>
        <v>1065.5999999999999</v>
      </c>
      <c r="E5" s="5">
        <f t="shared" si="3"/>
        <v>6500000</v>
      </c>
      <c r="F5" s="15">
        <f t="shared" si="4"/>
        <v>8784</v>
      </c>
      <c r="G5" s="10">
        <f t="shared" si="5"/>
        <v>7320</v>
      </c>
      <c r="H5" s="10">
        <f t="shared" si="6"/>
        <v>6100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740</v>
      </c>
      <c r="R5" s="2">
        <v>6500000</v>
      </c>
      <c r="S5" s="8"/>
      <c r="T5" s="8"/>
    </row>
    <row r="6" spans="1:23" x14ac:dyDescent="0.25">
      <c r="A6" s="4">
        <f t="shared" si="0"/>
        <v>0</v>
      </c>
      <c r="B6" s="4">
        <f t="shared" si="1"/>
        <v>746</v>
      </c>
      <c r="C6" s="4">
        <f t="shared" si="9"/>
        <v>895.19999999999993</v>
      </c>
      <c r="D6" s="4">
        <f t="shared" si="2"/>
        <v>1074.2399999999998</v>
      </c>
      <c r="E6" s="5">
        <f t="shared" si="3"/>
        <v>6000000</v>
      </c>
      <c r="F6" s="15">
        <f t="shared" si="4"/>
        <v>8043</v>
      </c>
      <c r="G6" s="10">
        <f t="shared" si="5"/>
        <v>6702</v>
      </c>
      <c r="H6" s="10">
        <f t="shared" si="6"/>
        <v>5585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746</v>
      </c>
      <c r="R6" s="2">
        <v>6000000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H17" t="s">
        <v>13</v>
      </c>
    </row>
    <row r="18" spans="5:24" x14ac:dyDescent="0.25">
      <c r="E18" t="s">
        <v>25</v>
      </c>
      <c r="H18" t="s">
        <v>14</v>
      </c>
      <c r="I18">
        <v>427</v>
      </c>
      <c r="J18">
        <f>39.71*10.764</f>
        <v>427.43843999999996</v>
      </c>
    </row>
    <row r="19" spans="5:24" x14ac:dyDescent="0.25">
      <c r="H19" t="s">
        <v>15</v>
      </c>
      <c r="I19">
        <v>75</v>
      </c>
      <c r="J19">
        <f>6.93*10.764</f>
        <v>74.594519999999989</v>
      </c>
      <c r="P19" t="s">
        <v>30</v>
      </c>
      <c r="Q19">
        <f>495-Q20-Q21</f>
        <v>397</v>
      </c>
    </row>
    <row r="20" spans="5:24" x14ac:dyDescent="0.25">
      <c r="H20" t="s">
        <v>16</v>
      </c>
      <c r="I20">
        <v>23</v>
      </c>
      <c r="J20">
        <f>2.16*10.764</f>
        <v>23.250240000000002</v>
      </c>
      <c r="P20" t="s">
        <v>31</v>
      </c>
      <c r="Q20">
        <v>76</v>
      </c>
    </row>
    <row r="21" spans="5:24" x14ac:dyDescent="0.25">
      <c r="I21">
        <f>SUM(I18:I20)</f>
        <v>525</v>
      </c>
      <c r="P21" t="s">
        <v>16</v>
      </c>
      <c r="Q21">
        <v>22</v>
      </c>
    </row>
    <row r="22" spans="5:24" x14ac:dyDescent="0.25">
      <c r="G22" s="6"/>
      <c r="H22" s="6" t="s">
        <v>23</v>
      </c>
      <c r="I22">
        <v>7800</v>
      </c>
      <c r="Q22">
        <f>SUM(Q19:Q21)</f>
        <v>495</v>
      </c>
    </row>
    <row r="23" spans="5:24" x14ac:dyDescent="0.25">
      <c r="H23" t="s">
        <v>24</v>
      </c>
      <c r="I23">
        <f>I22*I21</f>
        <v>4095000</v>
      </c>
      <c r="N23" t="s">
        <v>29</v>
      </c>
      <c r="Q23">
        <v>8000</v>
      </c>
    </row>
    <row r="24" spans="5:24" x14ac:dyDescent="0.25">
      <c r="P24" s="11"/>
      <c r="Q24" s="11">
        <f>Q23*Q22</f>
        <v>3960000</v>
      </c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H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H27" t="s">
        <v>18</v>
      </c>
      <c r="I27">
        <v>3127890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 t="s">
        <v>19</v>
      </c>
      <c r="I28">
        <v>93900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H29" t="s">
        <v>20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H30" t="s">
        <v>21</v>
      </c>
      <c r="I30">
        <f>SUM(I27:I29)</f>
        <v>3251790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H31" t="s">
        <v>22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2024-04-24T09:45:46Z</dcterms:modified>
</cp:coreProperties>
</file>