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VIVEK SUBHASHCHANRA TALNIKAR - SBI\"/>
    </mc:Choice>
  </mc:AlternateContent>
  <xr:revisionPtr revIDLastSave="0" documentId="13_ncr:1_{3D6A5F08-756F-4B92-A3F9-A724CCFB090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6" i="4" l="1"/>
  <c r="W67" i="4"/>
  <c r="W60" i="4"/>
  <c r="W63" i="4" s="1"/>
  <c r="W59" i="4"/>
  <c r="W65" i="4" s="1"/>
  <c r="W66" i="4" s="1"/>
  <c r="W58" i="4"/>
  <c r="W69" i="4" l="1"/>
  <c r="W72" i="4" s="1"/>
  <c r="W61" i="4"/>
  <c r="G31" i="4"/>
  <c r="W78" i="4" l="1"/>
  <c r="W74" i="4"/>
  <c r="W73" i="4"/>
  <c r="P3" i="4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<sst xmlns="http://schemas.openxmlformats.org/spreadsheetml/2006/main" count="72" uniqueCount="45">
  <si>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</si>
  <si>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</si>
  <si>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</si>
  <si>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</si>
  <si>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</si>
  <si>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</si>
  <si>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</si>
  <si>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</si>
  <si>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</si>
  <si>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</si>
  <si>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</si>
  <si>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</si>
  <si>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</si>
  <si>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</si>
  <si>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</si>
  <si>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</si>
  <si>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</si>
  <si>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</si>
  <si>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</si>
  <si>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</si>
  <si>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</si>
  <si>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</si>
  <si>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</si>
  <si>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</si>
  <si>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</si>
  <si>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</si>
  <si>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</si>
  <si>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</si>
  <si>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</si>
  <si>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</si>
  <si>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</si>
  <si>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</si>
  <si>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</si>
  <si>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</si>
  <si>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</si>
  <si>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</si>
  <si>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</si>
  <si>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</si>
  <si>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</si>
  <si>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</si>
  <si>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</si>
  <si>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Belapur) - VIVEK SUBHASHCHANRA TALNIKAR</t>
  </si>
  <si>
    <t>Flat No. 3008</t>
  </si>
  <si>
    <t>Flat No. 3009</t>
  </si>
  <si>
    <t>FMV/RV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</si>
</sst>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22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" si="0">N3</f>
        <v>0</v>
      </c>
      <c r="B3" s="44">
        <f t="shared" ref="B3" si="1">Q3</f>
        <v>698</v>
      </c>
      <c r="C3" s="44">
        <f>B3*1.2</f>
        <v>837.6</v>
      </c>
      <c r="D3" s="44">
        <f t="shared" ref="D3" si="2">C3*1.2</f>
        <v>1005.12</v>
      </c>
      <c r="E3" s="45">
        <f t="shared" ref="E3" si="3">R3</f>
        <v>7461230</v>
      </c>
      <c r="F3" s="44">
        <f t="shared" ref="F3" si="4">ROUND((E3/B3),0)</f>
        <v>10689</v>
      </c>
      <c r="G3" s="44">
        <f t="shared" ref="G3" si="5">ROUND((E3/C3),0)</f>
        <v>8908</v>
      </c>
      <c r="H3" s="44">
        <f t="shared" ref="H3" si="6">ROUND((E3/D3),0)</f>
        <v>7423</v>
      </c>
      <c r="I3" s="44" t="e">
        <f>#REF!</f>
        <v>#REF!</v>
      </c>
      <c r="J3" s="44">
        <f t="shared" ref="J3" si="7">S3</f>
        <v>0</v>
      </c>
      <c r="O3" s="46">
        <v>0</v>
      </c>
      <c r="P3" s="46">
        <f t="shared" ref="P3" si="8">O3/1.2</f>
        <v>0</v>
      </c>
      <c r="Q3" s="46">
        <v>698</v>
      </c>
      <c r="R3" s="47">
        <v>7461230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415</v>
      </c>
      <c r="C4" s="44">
        <f t="shared" ref="C4:C9" si="11">B4*1.2</f>
        <v>498</v>
      </c>
      <c r="D4" s="44">
        <f t="shared" ref="D4:D9" si="12">C4*1.2</f>
        <v>597.6</v>
      </c>
      <c r="E4" s="45">
        <f t="shared" ref="E4:E9" si="13">R4</f>
        <v>4457227</v>
      </c>
      <c r="F4" s="44">
        <f t="shared" ref="F4:F9" si="14">ROUND((E4/B4),0)</f>
        <v>10740</v>
      </c>
      <c r="G4" s="44">
        <f t="shared" ref="G4:G9" si="15">ROUND((E4/C4),0)</f>
        <v>8950</v>
      </c>
      <c r="H4" s="44">
        <f t="shared" ref="H4:H9" si="16">ROUND((E4/D4),0)</f>
        <v>7459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415</v>
      </c>
      <c r="R4" s="47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50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9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50">
        <v>0</v>
      </c>
      <c r="P17" s="50">
        <f t="shared" si="49"/>
        <v>0</v>
      </c>
      <c r="Q17" s="50">
        <v>680</v>
      </c>
      <c r="R17" s="51">
        <v>8000000</v>
      </c>
    </row>
    <row r="18" spans="1:24" s="46" customFormat="1" x14ac:dyDescent="0.25">
      <c r="A18" s="44">
        <f t="shared" si="41"/>
        <v>0</v>
      </c>
      <c r="B18" s="44">
        <f t="shared" si="42"/>
        <v>505</v>
      </c>
      <c r="C18" s="44">
        <f t="shared" si="50"/>
        <v>606</v>
      </c>
      <c r="D18" s="44">
        <f t="shared" si="43"/>
        <v>727.19999999999993</v>
      </c>
      <c r="E18" s="45">
        <f t="shared" si="44"/>
        <v>6500000</v>
      </c>
      <c r="F18" s="44">
        <f t="shared" si="45"/>
        <v>12871</v>
      </c>
      <c r="G18" s="44">
        <f t="shared" si="46"/>
        <v>10726</v>
      </c>
      <c r="H18" s="44">
        <f t="shared" si="47"/>
        <v>8938</v>
      </c>
      <c r="I18" s="44" t="e">
        <f>#REF!</f>
        <v>#REF!</v>
      </c>
      <c r="J18" s="44">
        <f t="shared" si="48"/>
        <v>0</v>
      </c>
      <c r="O18" s="46">
        <v>0</v>
      </c>
      <c r="P18" s="46">
        <f t="shared" si="49"/>
        <v>0</v>
      </c>
      <c r="Q18" s="46">
        <v>505</v>
      </c>
      <c r="R18" s="47">
        <v>6500000</v>
      </c>
    </row>
    <row r="19" spans="1:24" s="46" customFormat="1" x14ac:dyDescent="0.25">
      <c r="A19" s="44">
        <f t="shared" si="41"/>
        <v>0</v>
      </c>
      <c r="B19" s="44">
        <f t="shared" si="42"/>
        <v>445.83333333333337</v>
      </c>
      <c r="C19" s="44">
        <f t="shared" si="50"/>
        <v>535</v>
      </c>
      <c r="D19" s="44">
        <f t="shared" si="43"/>
        <v>642</v>
      </c>
      <c r="E19" s="45">
        <f t="shared" si="44"/>
        <v>5700000</v>
      </c>
      <c r="F19" s="44">
        <f t="shared" si="45"/>
        <v>12785</v>
      </c>
      <c r="G19" s="44">
        <f t="shared" si="46"/>
        <v>10654</v>
      </c>
      <c r="H19" s="44">
        <f t="shared" si="47"/>
        <v>8879</v>
      </c>
      <c r="I19" s="44" t="e">
        <f>#REF!</f>
        <v>#REF!</v>
      </c>
      <c r="J19" s="44">
        <f t="shared" si="48"/>
        <v>0</v>
      </c>
      <c r="O19" s="46">
        <v>0</v>
      </c>
      <c r="P19" s="46">
        <v>535</v>
      </c>
      <c r="Q19" s="46">
        <f t="shared" si="49"/>
        <v>445.83333333333337</v>
      </c>
      <c r="R19" s="47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4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8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  <c r="W27" t="s">
        <v>42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33.03</v>
      </c>
      <c r="G31">
        <f>F31*10.764</f>
        <v>355.53492</v>
      </c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356</v>
      </c>
      <c r="X44" s="24"/>
    </row>
    <row r="45" spans="15:25" ht="15.75" x14ac:dyDescent="0.25">
      <c r="P45" s="13" t="s">
        <v>29</v>
      </c>
      <c r="S45" s="10"/>
      <c r="T45" s="11"/>
      <c r="U45" s="17" t="s">
        <v>44</v>
      </c>
      <c r="V45" s="31"/>
      <c r="W45" s="32">
        <f>W42*W44+X46</f>
        <v>4094000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3684600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3275200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5" ht="15.75" x14ac:dyDescent="0.25">
      <c r="U49" s="37" t="s">
        <v>26</v>
      </c>
      <c r="V49" s="38"/>
      <c r="W49" s="39">
        <f>W30*W44</f>
        <v>890000</v>
      </c>
      <c r="X49" s="39"/>
    </row>
    <row r="50" spans="21:25" ht="15.75" x14ac:dyDescent="0.25">
      <c r="U50" s="17" t="s">
        <v>27</v>
      </c>
      <c r="V50" s="23"/>
      <c r="W50" s="36"/>
      <c r="X50" s="36"/>
    </row>
    <row r="51" spans="21:25" ht="15.75" x14ac:dyDescent="0.25">
      <c r="U51" s="40" t="s">
        <v>28</v>
      </c>
      <c r="V51" s="36"/>
      <c r="W51" s="34">
        <f>W45*0.025/12</f>
        <v>8529.1666666666661</v>
      </c>
      <c r="X51" s="34"/>
    </row>
    <row r="54" spans="21:25" x14ac:dyDescent="0.25">
      <c r="W54" t="s">
        <v>43</v>
      </c>
    </row>
    <row r="56" spans="21:25" ht="15.75" x14ac:dyDescent="0.25">
      <c r="U56" s="17" t="s">
        <v>13</v>
      </c>
      <c r="V56" s="18"/>
      <c r="W56" s="19">
        <v>11500</v>
      </c>
      <c r="X56" s="20" t="s">
        <v>38</v>
      </c>
    </row>
    <row r="57" spans="21:25" ht="31.5" x14ac:dyDescent="0.25">
      <c r="U57" s="21" t="s">
        <v>14</v>
      </c>
      <c r="V57" s="18"/>
      <c r="W57" s="19">
        <v>2500</v>
      </c>
      <c r="X57" s="22"/>
    </row>
    <row r="58" spans="21:25" ht="15.75" x14ac:dyDescent="0.25">
      <c r="U58" s="17" t="s">
        <v>15</v>
      </c>
      <c r="V58" s="18"/>
      <c r="W58" s="19">
        <f>W56-W57</f>
        <v>9000</v>
      </c>
      <c r="X58" s="22"/>
    </row>
    <row r="59" spans="21:25" ht="15.75" x14ac:dyDescent="0.25">
      <c r="U59" s="17" t="s">
        <v>16</v>
      </c>
      <c r="V59" s="18"/>
      <c r="W59" s="19">
        <f>W57</f>
        <v>2500</v>
      </c>
      <c r="X59" s="22"/>
    </row>
    <row r="60" spans="21:25" ht="15.75" x14ac:dyDescent="0.25">
      <c r="U60" s="17" t="s">
        <v>17</v>
      </c>
      <c r="V60" s="23"/>
      <c r="W60" s="24">
        <f>X60-X61</f>
        <v>-3</v>
      </c>
      <c r="X60" s="25">
        <v>2024</v>
      </c>
    </row>
    <row r="61" spans="21:25" ht="15.75" x14ac:dyDescent="0.25">
      <c r="U61" s="17" t="s">
        <v>18</v>
      </c>
      <c r="V61" s="23"/>
      <c r="W61" s="24">
        <f>W62-W60</f>
        <v>63</v>
      </c>
      <c r="X61" s="24">
        <v>2027</v>
      </c>
      <c r="Y61" t="s">
        <v>40</v>
      </c>
    </row>
    <row r="62" spans="21:25" ht="15.75" x14ac:dyDescent="0.25">
      <c r="U62" s="17" t="s">
        <v>19</v>
      </c>
      <c r="V62" s="23"/>
      <c r="W62" s="24">
        <v>60</v>
      </c>
      <c r="X62" s="24"/>
    </row>
    <row r="63" spans="21:25" ht="31.5" x14ac:dyDescent="0.25">
      <c r="U63" s="21" t="s">
        <v>20</v>
      </c>
      <c r="V63" s="23"/>
      <c r="W63" s="24">
        <f>90*W60/W62</f>
        <v>-4.5</v>
      </c>
      <c r="X63" s="24"/>
    </row>
    <row r="64" spans="21:25" ht="15.75" x14ac:dyDescent="0.25">
      <c r="U64" s="17"/>
      <c r="V64" s="26"/>
      <c r="W64" s="27">
        <v>0</v>
      </c>
      <c r="X64" s="27"/>
    </row>
    <row r="65" spans="21:24" ht="15.75" x14ac:dyDescent="0.25">
      <c r="U65" s="17" t="s">
        <v>21</v>
      </c>
      <c r="V65" s="18"/>
      <c r="W65" s="19">
        <f>W59*W64</f>
        <v>0</v>
      </c>
      <c r="X65" s="22"/>
    </row>
    <row r="66" spans="21:24" ht="15.75" x14ac:dyDescent="0.25">
      <c r="U66" s="17" t="s">
        <v>22</v>
      </c>
      <c r="V66" s="18"/>
      <c r="W66" s="19">
        <f>W59-W65</f>
        <v>2500</v>
      </c>
      <c r="X66" s="22"/>
    </row>
    <row r="67" spans="21:24" ht="15.75" x14ac:dyDescent="0.25">
      <c r="U67" s="17" t="s">
        <v>15</v>
      </c>
      <c r="V67" s="18"/>
      <c r="W67" s="19">
        <f>W58</f>
        <v>9000</v>
      </c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 t="s">
        <v>23</v>
      </c>
      <c r="V69" s="29"/>
      <c r="W69" s="20">
        <f>W67+W66</f>
        <v>11500</v>
      </c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 t="s">
        <v>37</v>
      </c>
      <c r="V71" s="30"/>
      <c r="W71" s="25">
        <v>356</v>
      </c>
      <c r="X71" s="24"/>
    </row>
    <row r="72" spans="21:24" ht="15.75" x14ac:dyDescent="0.25">
      <c r="U72" s="17" t="s">
        <v>33</v>
      </c>
      <c r="V72" s="31"/>
      <c r="W72" s="32">
        <f>W69*W71+X73</f>
        <v>4094000</v>
      </c>
      <c r="X72" s="33"/>
    </row>
    <row r="73" spans="21:24" ht="15.75" x14ac:dyDescent="0.25">
      <c r="U73" s="17" t="s">
        <v>24</v>
      </c>
      <c r="V73" s="23"/>
      <c r="W73" s="34">
        <f>W72*0.9</f>
        <v>3684600</v>
      </c>
      <c r="X73" s="35"/>
    </row>
    <row r="74" spans="21:24" ht="15.75" x14ac:dyDescent="0.25">
      <c r="U74" s="17" t="s">
        <v>25</v>
      </c>
      <c r="V74" s="23"/>
      <c r="W74" s="34">
        <f>W72*0.8</f>
        <v>3275200</v>
      </c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 t="s">
        <v>26</v>
      </c>
      <c r="V76" s="38"/>
      <c r="W76" s="39">
        <f>W57*W71</f>
        <v>890000</v>
      </c>
      <c r="X76" s="39"/>
    </row>
    <row r="77" spans="21:24" ht="15.75" x14ac:dyDescent="0.25">
      <c r="U77" s="17" t="s">
        <v>27</v>
      </c>
      <c r="V77" s="23"/>
      <c r="W77" s="36"/>
      <c r="X77" s="36"/>
    </row>
    <row r="78" spans="21:24" ht="15.75" x14ac:dyDescent="0.25">
      <c r="U78" s="40" t="s">
        <v>28</v>
      </c>
      <c r="V78" s="36"/>
      <c r="W78" s="34">
        <f>W72*0.025/12</f>
        <v>8529.1666666666661</v>
      </c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2024-04-24T05:32:29Z</dcterms:modified>
</cp:coreProperties>
</file>