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Bhayander (East)\MR AMRUT PRABHAKAR CHAVAN\"/>
    </mc:Choice>
  </mc:AlternateContent>
  <xr:revisionPtr revIDLastSave="0" documentId="13_ncr:1_{A21F9C31-8BB2-456E-B675-01E58E5FF85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2" i="4" l="1"/>
  <c r="U2" i="4"/>
  <c r="Q26" i="4"/>
  <c r="Q25" i="4"/>
  <c r="Q23" i="4"/>
  <c r="Q2" i="4"/>
  <c r="S2" i="4"/>
  <c r="I22" i="4"/>
  <c r="I31" i="4"/>
  <c r="I20" i="4"/>
  <c r="J19" i="4"/>
  <c r="J18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<sst xmlns="http://schemas.openxmlformats.org/spreadsheetml/2006/main" count="30" uniqueCount="26">
  <si>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</si>
  <si>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</si>
  <si>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</si>
  <si>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</si>
  <si>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</si>
  <si>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</si>
  <si>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</si>
  <si>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</si>
  <si>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</si>
  <si>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</si>
  <si>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</si>
  <si>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</si>
  <si>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</si>
  <si>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</si>
  <si>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bal</t>
  </si>
  <si>
    <t>Flat No. 402, 4th Floor, Wing - Type A/8, Platinum Oak , Village - Bolinj, VIrar West, Virar</t>
  </si>
  <si>
    <t>agreement - 27.04.22</t>
  </si>
  <si>
    <t>av</t>
  </si>
  <si>
    <t>sd</t>
  </si>
  <si>
    <t>rd</t>
  </si>
  <si>
    <t>bv</t>
  </si>
  <si>
    <t>rate</t>
  </si>
  <si>
    <t>fmv</t>
  </si>
  <si>
    <t>ls - 35 to 40 lakhs</t>
  </si>
  <si>
    <t>mca</t>
  </si>
  <si>
    <t>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</si>
</sst>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571500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929AA-7421-44A5-8021-E5D20E915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9900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97305</xdr:colOff>
      <xdr:row>47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A8B75-7B40-4587-83DD-398CA393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727705" cy="7821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125289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A0B0B-7EA0-406E-BDE2-AB71E939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488489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68811</xdr:colOff>
      <xdr:row>36</xdr:row>
      <xdr:rowOff>153305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7EFA7-B445-4D68-8CFD-11DB45EA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08811" cy="648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268269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23CD6-94A2-46E6-80E1-86077145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241069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496816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97C1A-C932-4F30-AE5D-56AC8BCE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860016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4" sqref="N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404.83403999999996</v>
      </c>
      <c r="C2" s="4">
        <f>B2*1.2</f>
        <v>485.80084799999992</v>
      </c>
      <c r="D2" s="4">
        <f t="shared" ref="D2:D13" si="2">C2*1.2</f>
        <v>582.96101759999988</v>
      </c>
      <c r="E2" s="16">
        <f t="shared" ref="E2:E13" si="3">R2</f>
        <v>3125000</v>
      </c>
      <c r="F2" s="15">
        <f t="shared" ref="F2:F13" si="4">ROUND((E2/B2),0)</f>
        <v>7719</v>
      </c>
      <c r="G2" s="10">
        <f t="shared" ref="G2:G13" si="5">ROUND((E2/C2),0)</f>
        <v>6433</v>
      </c>
      <c r="H2" s="10">
        <f t="shared" ref="H2:H13" si="6">ROUND((E2/D2),0)</f>
        <v>5361</v>
      </c>
      <c r="I2" s="10" t="e">
        <f>#REF!</f>
        <v>#REF!</v>
      </c>
      <c r="J2" s="4">
        <f t="shared" ref="J2:J13" si="7">S2</f>
        <v>37.61</v>
      </c>
      <c r="O2">
        <v>0</v>
      </c>
      <c r="P2">
        <f t="shared" ref="P2:P12" si="8">O2/1.2</f>
        <v>0</v>
      </c>
      <c r="Q2">
        <f>S2*10.764</f>
        <v>404.83403999999996</v>
      </c>
      <c r="R2" s="2">
        <v>3125000</v>
      </c>
      <c r="S2" s="8">
        <f>34.16+3.45</f>
        <v>37.61</v>
      </c>
      <c r="T2" s="8"/>
      <c r="U2" s="2">
        <f>R2+218750+30000</f>
        <v>3373750</v>
      </c>
      <c r="V2">
        <f>U2/Q2</f>
        <v>8333.6618630192279</v>
      </c>
    </row>
    <row r="3" spans="1:22" x14ac:dyDescent="0.25">
      <c r="A3" s="4">
        <f t="shared" si="0"/>
        <v>0</v>
      </c>
      <c r="B3" s="4">
        <f t="shared" si="1"/>
        <v>345</v>
      </c>
      <c r="C3" s="4">
        <f t="shared" ref="C3:C15" si="9">B3*1.2</f>
        <v>414</v>
      </c>
      <c r="D3" s="4">
        <f t="shared" si="2"/>
        <v>496.79999999999995</v>
      </c>
      <c r="E3" s="16">
        <f t="shared" si="3"/>
        <v>2699000</v>
      </c>
      <c r="F3" s="15">
        <f t="shared" si="4"/>
        <v>7823</v>
      </c>
      <c r="G3" s="10">
        <f t="shared" si="5"/>
        <v>6519</v>
      </c>
      <c r="H3" s="10">
        <f t="shared" si="6"/>
        <v>5433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345</v>
      </c>
      <c r="R3" s="2">
        <v>2699000</v>
      </c>
      <c r="S3" s="8"/>
      <c r="T3" s="8"/>
    </row>
    <row r="4" spans="1:22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3000000</v>
      </c>
      <c r="F4" s="10">
        <f t="shared" si="4"/>
        <v>7317</v>
      </c>
      <c r="G4" s="10">
        <f t="shared" si="5"/>
        <v>6098</v>
      </c>
      <c r="H4" s="10">
        <f t="shared" si="6"/>
        <v>5081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3000000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323</v>
      </c>
      <c r="C5" s="4">
        <f t="shared" si="9"/>
        <v>387.59999999999997</v>
      </c>
      <c r="D5" s="4">
        <f t="shared" si="2"/>
        <v>465.11999999999995</v>
      </c>
      <c r="E5" s="16">
        <f t="shared" si="3"/>
        <v>4035000</v>
      </c>
      <c r="F5" s="15">
        <f t="shared" si="4"/>
        <v>12492</v>
      </c>
      <c r="G5" s="10">
        <f t="shared" si="5"/>
        <v>10410</v>
      </c>
      <c r="H5" s="10">
        <f t="shared" si="6"/>
        <v>8675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323</v>
      </c>
      <c r="R5" s="2">
        <v>4035000</v>
      </c>
      <c r="S5" s="8"/>
      <c r="T5" s="8"/>
    </row>
    <row r="6" spans="1:22" x14ac:dyDescent="0.25">
      <c r="A6" s="4">
        <f t="shared" si="0"/>
        <v>0</v>
      </c>
      <c r="B6" s="4">
        <f t="shared" si="1"/>
        <v>323</v>
      </c>
      <c r="C6" s="4">
        <f t="shared" si="9"/>
        <v>387.59999999999997</v>
      </c>
      <c r="D6" s="4">
        <f t="shared" si="2"/>
        <v>465.11999999999995</v>
      </c>
      <c r="E6" s="16">
        <f t="shared" si="3"/>
        <v>4037000</v>
      </c>
      <c r="F6" s="10">
        <f t="shared" si="4"/>
        <v>12498</v>
      </c>
      <c r="G6" s="10">
        <f t="shared" si="5"/>
        <v>10415</v>
      </c>
      <c r="H6" s="10">
        <f t="shared" si="6"/>
        <v>8679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323</v>
      </c>
      <c r="R6" s="2">
        <v>4037000</v>
      </c>
      <c r="S6" s="8"/>
      <c r="T6" s="8"/>
    </row>
    <row r="7" spans="1:22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16">
        <f t="shared" si="3"/>
        <v>3099000</v>
      </c>
      <c r="F7" s="10">
        <f t="shared" si="4"/>
        <v>7748</v>
      </c>
      <c r="G7" s="10">
        <f t="shared" si="5"/>
        <v>6456</v>
      </c>
      <c r="H7" s="10">
        <f t="shared" si="6"/>
        <v>5380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3099000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15</v>
      </c>
    </row>
    <row r="18" spans="7:24" x14ac:dyDescent="0.25">
      <c r="H18" t="s">
        <v>13</v>
      </c>
      <c r="I18">
        <v>327</v>
      </c>
      <c r="J18">
        <f>30.42*10.764</f>
        <v>327.44087999999999</v>
      </c>
    </row>
    <row r="19" spans="7:24" x14ac:dyDescent="0.25">
      <c r="H19" t="s">
        <v>14</v>
      </c>
      <c r="I19">
        <v>37</v>
      </c>
      <c r="J19">
        <f>3.45*10.764</f>
        <v>37.135799999999996</v>
      </c>
    </row>
    <row r="20" spans="7:24" x14ac:dyDescent="0.25">
      <c r="I20">
        <f>I19+I18</f>
        <v>364</v>
      </c>
    </row>
    <row r="21" spans="7:24" x14ac:dyDescent="0.25">
      <c r="H21" t="s">
        <v>21</v>
      </c>
      <c r="I21">
        <v>8000</v>
      </c>
      <c r="P21" t="s">
        <v>24</v>
      </c>
      <c r="Q21">
        <v>328</v>
      </c>
    </row>
    <row r="22" spans="7:24" x14ac:dyDescent="0.25">
      <c r="G22" s="6"/>
      <c r="H22" s="6" t="s">
        <v>22</v>
      </c>
      <c r="I22">
        <f>I21*I20</f>
        <v>2912000</v>
      </c>
      <c r="P22" t="s">
        <v>14</v>
      </c>
      <c r="Q22">
        <v>55</v>
      </c>
    </row>
    <row r="23" spans="7:24" x14ac:dyDescent="0.25">
      <c r="Q23">
        <f>Q22+Q21</f>
        <v>383</v>
      </c>
    </row>
    <row r="24" spans="7:24" x14ac:dyDescent="0.25">
      <c r="P24" s="11"/>
      <c r="Q24" s="11">
        <v>8000</v>
      </c>
      <c r="R24" s="13"/>
      <c r="T24" s="11"/>
      <c r="U24" s="11"/>
      <c r="V24" s="11"/>
      <c r="W24" s="11"/>
      <c r="X24" s="11"/>
    </row>
    <row r="25" spans="7:24" x14ac:dyDescent="0.25">
      <c r="P25" s="11"/>
      <c r="Q25" s="14">
        <f>Q24*Q23</f>
        <v>3064000</v>
      </c>
      <c r="R25" s="14"/>
      <c r="T25" s="14"/>
      <c r="U25" s="14"/>
      <c r="V25" s="11"/>
      <c r="W25" s="11"/>
      <c r="X25" s="11"/>
    </row>
    <row r="26" spans="7:24" x14ac:dyDescent="0.25">
      <c r="H26" t="s">
        <v>25</v>
      </c>
      <c r="J26" t="s">
        <v>23</v>
      </c>
      <c r="P26" s="11"/>
      <c r="Q26" s="11">
        <f>Q25/I20</f>
        <v>8417.5824175824182</v>
      </c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2500000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v>175000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19</v>
      </c>
      <c r="I30">
        <v>25000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20</v>
      </c>
      <c r="I31">
        <f>SUM(I28:I30)</f>
        <v>2700000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2024-04-20T09:35:56Z</dcterms:modified>
</cp:coreProperties>
</file>