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Kalash Greens\"/>
    </mc:Choice>
  </mc:AlternateContent>
  <xr:revisionPtr revIDLastSave="0" documentId="13_ncr:1_{CCC8E0A1-9AD8-4ACF-B5C8-C4356B3FEB30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Wing A" sheetId="87" r:id="rId1"/>
    <sheet name="Wing A (Sale)" sheetId="96" r:id="rId2"/>
    <sheet name="Wing A (Rehab)" sheetId="97" r:id="rId3"/>
    <sheet name="Wing B" sheetId="93" r:id="rId4"/>
    <sheet name="Wing B (Sale)" sheetId="102" r:id="rId5"/>
    <sheet name="Wing B (Rehab)" sheetId="99" r:id="rId6"/>
    <sheet name="Wing C" sheetId="94" r:id="rId7"/>
    <sheet name="Wing C (Sale)" sheetId="100" r:id="rId8"/>
    <sheet name="Wing C (Rehab)" sheetId="101" r:id="rId9"/>
    <sheet name="Total" sheetId="79" r:id="rId10"/>
    <sheet name="Rera" sheetId="90" r:id="rId11"/>
    <sheet name="Typical Floor" sheetId="85" r:id="rId12"/>
    <sheet name="IGR" sheetId="95" r:id="rId13"/>
  </sheets>
  <definedNames>
    <definedName name="_xlnm._FilterDatabase" localSheetId="0" hidden="1">'Wing A'!$N$1:$N$84</definedName>
    <definedName name="_xlnm._FilterDatabase" localSheetId="2" hidden="1">'Wing A (Rehab)'!$D$2:$D$17</definedName>
    <definedName name="_xlnm._FilterDatabase" localSheetId="1" hidden="1">'Wing A (Sale)'!$D$1:$D$84</definedName>
    <definedName name="_xlnm._FilterDatabase" localSheetId="3" hidden="1">'Wing B'!$N$1:$N$91</definedName>
    <definedName name="_xlnm._FilterDatabase" localSheetId="5" hidden="1">'Wing B (Rehab)'!$D$2:$D$22</definedName>
    <definedName name="_xlnm._FilterDatabase" localSheetId="4" hidden="1">'Wing B (Sale)'!$N$1:$N$71</definedName>
    <definedName name="_xlnm._FilterDatabase" localSheetId="6" hidden="1">'Wing C'!$N$1:$N$105</definedName>
    <definedName name="_xlnm._FilterDatabase" localSheetId="8" hidden="1">'Wing C (Rehab)'!$D$1:$D$105</definedName>
    <definedName name="_xlnm._FilterDatabase" localSheetId="7" hidden="1">'Wing C (Sale)'!$D$1:$D$105</definedName>
  </definedNames>
  <calcPr calcId="191029"/>
</workbook>
</file>

<file path=xl/calcChain.xml><?xml version="1.0" encoding="utf-8"?>
<calcChain xmlns="http://schemas.openxmlformats.org/spreadsheetml/2006/main">
  <c r="G4" i="87" l="1"/>
  <c r="H4" i="87" s="1"/>
  <c r="M4" i="87" s="1"/>
  <c r="H10" i="79"/>
  <c r="G10" i="79"/>
  <c r="F31" i="102"/>
  <c r="E31" i="102"/>
  <c r="G30" i="102"/>
  <c r="J30" i="102" s="1"/>
  <c r="K30" i="102" s="1"/>
  <c r="L30" i="102" s="1"/>
  <c r="G29" i="102"/>
  <c r="H29" i="102" s="1"/>
  <c r="M29" i="102" s="1"/>
  <c r="G28" i="102"/>
  <c r="J28" i="102" s="1"/>
  <c r="K28" i="102" s="1"/>
  <c r="L28" i="102" s="1"/>
  <c r="G27" i="102"/>
  <c r="H27" i="102" s="1"/>
  <c r="M27" i="102" s="1"/>
  <c r="G26" i="102"/>
  <c r="J26" i="102" s="1"/>
  <c r="K26" i="102" s="1"/>
  <c r="L26" i="102" s="1"/>
  <c r="G25" i="102"/>
  <c r="H25" i="102" s="1"/>
  <c r="M25" i="102" s="1"/>
  <c r="G24" i="102"/>
  <c r="J24" i="102" s="1"/>
  <c r="K24" i="102" s="1"/>
  <c r="L24" i="102" s="1"/>
  <c r="G23" i="102"/>
  <c r="H23" i="102" s="1"/>
  <c r="M23" i="102" s="1"/>
  <c r="G22" i="102"/>
  <c r="J22" i="102" s="1"/>
  <c r="K22" i="102" s="1"/>
  <c r="L22" i="102" s="1"/>
  <c r="G21" i="102"/>
  <c r="H21" i="102" s="1"/>
  <c r="M21" i="102" s="1"/>
  <c r="G20" i="102"/>
  <c r="J20" i="102" s="1"/>
  <c r="K20" i="102" s="1"/>
  <c r="L20" i="102" s="1"/>
  <c r="G19" i="102"/>
  <c r="H19" i="102" s="1"/>
  <c r="M19" i="102" s="1"/>
  <c r="G18" i="102"/>
  <c r="J18" i="102" s="1"/>
  <c r="K18" i="102" s="1"/>
  <c r="L18" i="102" s="1"/>
  <c r="G17" i="102"/>
  <c r="H17" i="102" s="1"/>
  <c r="M17" i="102" s="1"/>
  <c r="G16" i="102"/>
  <c r="J16" i="102" s="1"/>
  <c r="K16" i="102" s="1"/>
  <c r="L16" i="102" s="1"/>
  <c r="X15" i="102"/>
  <c r="U15" i="102"/>
  <c r="G15" i="102"/>
  <c r="H15" i="102" s="1"/>
  <c r="M15" i="102" s="1"/>
  <c r="X14" i="102"/>
  <c r="U14" i="102"/>
  <c r="G14" i="102"/>
  <c r="H14" i="102" s="1"/>
  <c r="M14" i="102" s="1"/>
  <c r="X13" i="102"/>
  <c r="U13" i="102"/>
  <c r="G13" i="102"/>
  <c r="H13" i="102" s="1"/>
  <c r="M13" i="102" s="1"/>
  <c r="X12" i="102"/>
  <c r="U12" i="102"/>
  <c r="G12" i="102"/>
  <c r="H12" i="102" s="1"/>
  <c r="M12" i="102" s="1"/>
  <c r="X11" i="102"/>
  <c r="U11" i="102"/>
  <c r="G11" i="102"/>
  <c r="H11" i="102" s="1"/>
  <c r="M11" i="102" s="1"/>
  <c r="X10" i="102"/>
  <c r="U10" i="102"/>
  <c r="G10" i="102"/>
  <c r="H10" i="102" s="1"/>
  <c r="M10" i="102" s="1"/>
  <c r="X9" i="102"/>
  <c r="U9" i="102"/>
  <c r="G9" i="102"/>
  <c r="H9" i="102" s="1"/>
  <c r="M9" i="102" s="1"/>
  <c r="G8" i="102"/>
  <c r="J8" i="102" s="1"/>
  <c r="K8" i="102" s="1"/>
  <c r="L8" i="102" s="1"/>
  <c r="G7" i="102"/>
  <c r="J7" i="102" s="1"/>
  <c r="K7" i="102" s="1"/>
  <c r="L7" i="102" s="1"/>
  <c r="G6" i="102"/>
  <c r="J6" i="102" s="1"/>
  <c r="K6" i="102" s="1"/>
  <c r="L6" i="102" s="1"/>
  <c r="G5" i="102"/>
  <c r="J5" i="102" s="1"/>
  <c r="K5" i="102" s="1"/>
  <c r="L5" i="102" s="1"/>
  <c r="G4" i="102"/>
  <c r="J4" i="102" s="1"/>
  <c r="K4" i="102" s="1"/>
  <c r="L4" i="102" s="1"/>
  <c r="G3" i="102"/>
  <c r="J3" i="102" s="1"/>
  <c r="K3" i="102" s="1"/>
  <c r="L3" i="102" s="1"/>
  <c r="G2" i="102"/>
  <c r="J2" i="102" s="1"/>
  <c r="H7" i="79"/>
  <c r="G7" i="79"/>
  <c r="J9" i="79"/>
  <c r="J10" i="79" s="1"/>
  <c r="J8" i="79"/>
  <c r="D12" i="79"/>
  <c r="F10" i="79"/>
  <c r="E10" i="79"/>
  <c r="D9" i="79"/>
  <c r="D8" i="79"/>
  <c r="D10" i="79" s="1"/>
  <c r="F26" i="101"/>
  <c r="E26" i="101"/>
  <c r="K25" i="101"/>
  <c r="L25" i="101" s="1"/>
  <c r="G25" i="101"/>
  <c r="H25" i="101" s="1"/>
  <c r="M25" i="101" s="1"/>
  <c r="K24" i="101"/>
  <c r="L24" i="101" s="1"/>
  <c r="G24" i="101"/>
  <c r="H24" i="101" s="1"/>
  <c r="M24" i="101" s="1"/>
  <c r="K23" i="101"/>
  <c r="L23" i="101" s="1"/>
  <c r="G23" i="101"/>
  <c r="H23" i="101" s="1"/>
  <c r="M23" i="101" s="1"/>
  <c r="K22" i="101"/>
  <c r="L22" i="101" s="1"/>
  <c r="G22" i="101"/>
  <c r="H22" i="101" s="1"/>
  <c r="M22" i="101" s="1"/>
  <c r="K21" i="101"/>
  <c r="L21" i="101" s="1"/>
  <c r="G21" i="101"/>
  <c r="H21" i="101" s="1"/>
  <c r="M21" i="101" s="1"/>
  <c r="K20" i="101"/>
  <c r="L20" i="101" s="1"/>
  <c r="G20" i="101"/>
  <c r="H20" i="101" s="1"/>
  <c r="M20" i="101" s="1"/>
  <c r="K19" i="101"/>
  <c r="L19" i="101" s="1"/>
  <c r="G19" i="101"/>
  <c r="H19" i="101" s="1"/>
  <c r="M19" i="101" s="1"/>
  <c r="K18" i="101"/>
  <c r="L18" i="101" s="1"/>
  <c r="G18" i="101"/>
  <c r="H18" i="101" s="1"/>
  <c r="M18" i="101" s="1"/>
  <c r="K17" i="101"/>
  <c r="L17" i="101" s="1"/>
  <c r="G17" i="101"/>
  <c r="H17" i="101" s="1"/>
  <c r="M17" i="101" s="1"/>
  <c r="K16" i="101"/>
  <c r="L16" i="101" s="1"/>
  <c r="G16" i="101"/>
  <c r="H16" i="101" s="1"/>
  <c r="M16" i="101" s="1"/>
  <c r="K15" i="101"/>
  <c r="L15" i="101" s="1"/>
  <c r="G15" i="101"/>
  <c r="H15" i="101" s="1"/>
  <c r="M15" i="101" s="1"/>
  <c r="K14" i="101"/>
  <c r="L14" i="101" s="1"/>
  <c r="G14" i="101"/>
  <c r="H14" i="101" s="1"/>
  <c r="M14" i="101" s="1"/>
  <c r="K13" i="101"/>
  <c r="L13" i="101" s="1"/>
  <c r="G13" i="101"/>
  <c r="H13" i="101" s="1"/>
  <c r="M13" i="101" s="1"/>
  <c r="K12" i="101"/>
  <c r="L12" i="101" s="1"/>
  <c r="G12" i="101"/>
  <c r="H12" i="101" s="1"/>
  <c r="M12" i="101" s="1"/>
  <c r="K11" i="101"/>
  <c r="L11" i="101" s="1"/>
  <c r="G11" i="101"/>
  <c r="H11" i="101" s="1"/>
  <c r="M11" i="101" s="1"/>
  <c r="K10" i="101"/>
  <c r="L10" i="101" s="1"/>
  <c r="G10" i="101"/>
  <c r="H10" i="101" s="1"/>
  <c r="M10" i="101" s="1"/>
  <c r="K9" i="101"/>
  <c r="L9" i="101" s="1"/>
  <c r="G9" i="101"/>
  <c r="H9" i="101" s="1"/>
  <c r="M9" i="101" s="1"/>
  <c r="X8" i="101"/>
  <c r="U8" i="101"/>
  <c r="K8" i="101"/>
  <c r="L8" i="101" s="1"/>
  <c r="G8" i="101"/>
  <c r="H8" i="101" s="1"/>
  <c r="M8" i="101" s="1"/>
  <c r="K7" i="101"/>
  <c r="L7" i="101" s="1"/>
  <c r="G7" i="101"/>
  <c r="H7" i="101" s="1"/>
  <c r="M7" i="101" s="1"/>
  <c r="K6" i="101"/>
  <c r="L6" i="101" s="1"/>
  <c r="G6" i="101"/>
  <c r="H6" i="101" s="1"/>
  <c r="M6" i="101" s="1"/>
  <c r="K5" i="101"/>
  <c r="L5" i="101" s="1"/>
  <c r="G5" i="101"/>
  <c r="H5" i="101" s="1"/>
  <c r="M5" i="101" s="1"/>
  <c r="K4" i="101"/>
  <c r="L4" i="101" s="1"/>
  <c r="G4" i="101"/>
  <c r="H4" i="101" s="1"/>
  <c r="M4" i="101" s="1"/>
  <c r="K3" i="101"/>
  <c r="L3" i="101" s="1"/>
  <c r="G3" i="101"/>
  <c r="H3" i="101" s="1"/>
  <c r="M3" i="101" s="1"/>
  <c r="K2" i="101"/>
  <c r="L2" i="101" s="1"/>
  <c r="G2" i="101"/>
  <c r="H2" i="101" s="1"/>
  <c r="M2" i="101" s="1"/>
  <c r="F41" i="100"/>
  <c r="E41" i="100"/>
  <c r="G40" i="100"/>
  <c r="H40" i="100" s="1"/>
  <c r="M40" i="100" s="1"/>
  <c r="G39" i="100"/>
  <c r="J39" i="100" s="1"/>
  <c r="K39" i="100" s="1"/>
  <c r="L39" i="100" s="1"/>
  <c r="G38" i="100"/>
  <c r="H38" i="100" s="1"/>
  <c r="M38" i="100" s="1"/>
  <c r="G37" i="100"/>
  <c r="J37" i="100" s="1"/>
  <c r="K37" i="100" s="1"/>
  <c r="L37" i="100" s="1"/>
  <c r="G36" i="100"/>
  <c r="H36" i="100" s="1"/>
  <c r="M36" i="100" s="1"/>
  <c r="G35" i="100"/>
  <c r="J35" i="100" s="1"/>
  <c r="K35" i="100" s="1"/>
  <c r="L35" i="100" s="1"/>
  <c r="G34" i="100"/>
  <c r="H34" i="100" s="1"/>
  <c r="M34" i="100" s="1"/>
  <c r="G33" i="100"/>
  <c r="G32" i="100"/>
  <c r="H32" i="100" s="1"/>
  <c r="M32" i="100" s="1"/>
  <c r="G31" i="100"/>
  <c r="G30" i="100"/>
  <c r="H30" i="100" s="1"/>
  <c r="M30" i="100" s="1"/>
  <c r="G29" i="100"/>
  <c r="G28" i="100"/>
  <c r="H28" i="100" s="1"/>
  <c r="M28" i="100" s="1"/>
  <c r="G27" i="100"/>
  <c r="G26" i="100"/>
  <c r="H26" i="100" s="1"/>
  <c r="M26" i="100" s="1"/>
  <c r="G25" i="100"/>
  <c r="G24" i="100"/>
  <c r="H24" i="100" s="1"/>
  <c r="M24" i="100" s="1"/>
  <c r="G23" i="100"/>
  <c r="X22" i="100"/>
  <c r="U22" i="100"/>
  <c r="G22" i="100"/>
  <c r="J22" i="100" s="1"/>
  <c r="K22" i="100" s="1"/>
  <c r="L22" i="100" s="1"/>
  <c r="X21" i="100"/>
  <c r="U21" i="100"/>
  <c r="G21" i="100"/>
  <c r="J21" i="100" s="1"/>
  <c r="K21" i="100" s="1"/>
  <c r="L21" i="100" s="1"/>
  <c r="X20" i="100"/>
  <c r="U20" i="100"/>
  <c r="G20" i="100"/>
  <c r="J20" i="100" s="1"/>
  <c r="K20" i="100" s="1"/>
  <c r="L20" i="100" s="1"/>
  <c r="X19" i="100"/>
  <c r="U19" i="100"/>
  <c r="G19" i="100"/>
  <c r="J19" i="100" s="1"/>
  <c r="K19" i="100" s="1"/>
  <c r="L19" i="100" s="1"/>
  <c r="X18" i="100"/>
  <c r="U18" i="100"/>
  <c r="G18" i="100"/>
  <c r="J18" i="100" s="1"/>
  <c r="K18" i="100" s="1"/>
  <c r="L18" i="100" s="1"/>
  <c r="X17" i="100"/>
  <c r="U17" i="100"/>
  <c r="G17" i="100"/>
  <c r="J17" i="100" s="1"/>
  <c r="K17" i="100" s="1"/>
  <c r="L17" i="100" s="1"/>
  <c r="X16" i="100"/>
  <c r="U16" i="100"/>
  <c r="G16" i="100"/>
  <c r="J16" i="100" s="1"/>
  <c r="K16" i="100" s="1"/>
  <c r="L16" i="100" s="1"/>
  <c r="X15" i="100"/>
  <c r="U15" i="100"/>
  <c r="G15" i="100"/>
  <c r="J15" i="100" s="1"/>
  <c r="K15" i="100" s="1"/>
  <c r="L15" i="100" s="1"/>
  <c r="G14" i="100"/>
  <c r="J14" i="100" s="1"/>
  <c r="K14" i="100" s="1"/>
  <c r="L14" i="100" s="1"/>
  <c r="G13" i="100"/>
  <c r="G12" i="100"/>
  <c r="J12" i="100" s="1"/>
  <c r="K12" i="100" s="1"/>
  <c r="L12" i="100" s="1"/>
  <c r="G11" i="100"/>
  <c r="G10" i="100"/>
  <c r="J10" i="100" s="1"/>
  <c r="K10" i="100" s="1"/>
  <c r="L10" i="100" s="1"/>
  <c r="G9" i="100"/>
  <c r="J9" i="100" s="1"/>
  <c r="K9" i="100" s="1"/>
  <c r="L9" i="100" s="1"/>
  <c r="G8" i="100"/>
  <c r="J8" i="100" s="1"/>
  <c r="K8" i="100" s="1"/>
  <c r="L8" i="100" s="1"/>
  <c r="G7" i="100"/>
  <c r="H7" i="100" s="1"/>
  <c r="M7" i="100" s="1"/>
  <c r="G6" i="100"/>
  <c r="J6" i="100" s="1"/>
  <c r="K6" i="100" s="1"/>
  <c r="L6" i="100" s="1"/>
  <c r="G5" i="100"/>
  <c r="J5" i="100" s="1"/>
  <c r="K5" i="100" s="1"/>
  <c r="L5" i="100" s="1"/>
  <c r="G4" i="100"/>
  <c r="J4" i="100" s="1"/>
  <c r="K4" i="100" s="1"/>
  <c r="L4" i="100" s="1"/>
  <c r="G3" i="100"/>
  <c r="J3" i="100" s="1"/>
  <c r="K3" i="100" s="1"/>
  <c r="L3" i="100" s="1"/>
  <c r="G2" i="100"/>
  <c r="D6" i="79"/>
  <c r="F7" i="79"/>
  <c r="E7" i="79"/>
  <c r="D7" i="79"/>
  <c r="D5" i="79"/>
  <c r="F22" i="99"/>
  <c r="E22" i="99"/>
  <c r="K21" i="99"/>
  <c r="L21" i="99" s="1"/>
  <c r="G21" i="99"/>
  <c r="H21" i="99" s="1"/>
  <c r="M21" i="99" s="1"/>
  <c r="K20" i="99"/>
  <c r="L20" i="99" s="1"/>
  <c r="G20" i="99"/>
  <c r="H20" i="99" s="1"/>
  <c r="M20" i="99" s="1"/>
  <c r="K19" i="99"/>
  <c r="L19" i="99" s="1"/>
  <c r="G19" i="99"/>
  <c r="H19" i="99" s="1"/>
  <c r="M19" i="99" s="1"/>
  <c r="K18" i="99"/>
  <c r="L18" i="99" s="1"/>
  <c r="G18" i="99"/>
  <c r="H18" i="99" s="1"/>
  <c r="M18" i="99" s="1"/>
  <c r="K17" i="99"/>
  <c r="L17" i="99" s="1"/>
  <c r="G17" i="99"/>
  <c r="H17" i="99" s="1"/>
  <c r="M17" i="99" s="1"/>
  <c r="K16" i="99"/>
  <c r="L16" i="99" s="1"/>
  <c r="G16" i="99"/>
  <c r="H16" i="99" s="1"/>
  <c r="M16" i="99" s="1"/>
  <c r="K15" i="99"/>
  <c r="L15" i="99" s="1"/>
  <c r="G15" i="99"/>
  <c r="H15" i="99" s="1"/>
  <c r="M15" i="99" s="1"/>
  <c r="K14" i="99"/>
  <c r="L14" i="99" s="1"/>
  <c r="G14" i="99"/>
  <c r="H14" i="99" s="1"/>
  <c r="M14" i="99" s="1"/>
  <c r="K13" i="99"/>
  <c r="L13" i="99" s="1"/>
  <c r="G13" i="99"/>
  <c r="H13" i="99" s="1"/>
  <c r="M13" i="99" s="1"/>
  <c r="K12" i="99"/>
  <c r="L12" i="99" s="1"/>
  <c r="G12" i="99"/>
  <c r="H12" i="99" s="1"/>
  <c r="M12" i="99" s="1"/>
  <c r="K11" i="99"/>
  <c r="L11" i="99" s="1"/>
  <c r="G11" i="99"/>
  <c r="H11" i="99" s="1"/>
  <c r="M11" i="99" s="1"/>
  <c r="K10" i="99"/>
  <c r="L10" i="99" s="1"/>
  <c r="G10" i="99"/>
  <c r="H10" i="99" s="1"/>
  <c r="M10" i="99" s="1"/>
  <c r="K9" i="99"/>
  <c r="L9" i="99" s="1"/>
  <c r="G9" i="99"/>
  <c r="H9" i="99" s="1"/>
  <c r="M9" i="99" s="1"/>
  <c r="K8" i="99"/>
  <c r="L8" i="99" s="1"/>
  <c r="G8" i="99"/>
  <c r="H8" i="99" s="1"/>
  <c r="M8" i="99" s="1"/>
  <c r="K7" i="99"/>
  <c r="L7" i="99" s="1"/>
  <c r="G7" i="99"/>
  <c r="H7" i="99" s="1"/>
  <c r="M7" i="99" s="1"/>
  <c r="K6" i="99"/>
  <c r="L6" i="99" s="1"/>
  <c r="G6" i="99"/>
  <c r="H6" i="99" s="1"/>
  <c r="M6" i="99" s="1"/>
  <c r="K5" i="99"/>
  <c r="L5" i="99" s="1"/>
  <c r="G5" i="99"/>
  <c r="H5" i="99" s="1"/>
  <c r="M5" i="99" s="1"/>
  <c r="K4" i="99"/>
  <c r="L4" i="99" s="1"/>
  <c r="G4" i="99"/>
  <c r="H4" i="99" s="1"/>
  <c r="M4" i="99" s="1"/>
  <c r="K3" i="99"/>
  <c r="L3" i="99" s="1"/>
  <c r="G3" i="99"/>
  <c r="H3" i="99" s="1"/>
  <c r="M3" i="99" s="1"/>
  <c r="K2" i="99"/>
  <c r="L2" i="99" s="1"/>
  <c r="G2" i="99"/>
  <c r="D2" i="79"/>
  <c r="F17" i="97"/>
  <c r="E17" i="97"/>
  <c r="K16" i="97"/>
  <c r="L16" i="97" s="1"/>
  <c r="G16" i="97"/>
  <c r="H16" i="97" s="1"/>
  <c r="M16" i="97" s="1"/>
  <c r="K15" i="97"/>
  <c r="L15" i="97" s="1"/>
  <c r="G15" i="97"/>
  <c r="H15" i="97" s="1"/>
  <c r="M15" i="97" s="1"/>
  <c r="K14" i="97"/>
  <c r="L14" i="97" s="1"/>
  <c r="G14" i="97"/>
  <c r="H14" i="97" s="1"/>
  <c r="M14" i="97" s="1"/>
  <c r="K13" i="97"/>
  <c r="L13" i="97" s="1"/>
  <c r="G13" i="97"/>
  <c r="H13" i="97" s="1"/>
  <c r="M13" i="97" s="1"/>
  <c r="K12" i="97"/>
  <c r="L12" i="97" s="1"/>
  <c r="G12" i="97"/>
  <c r="H12" i="97" s="1"/>
  <c r="M12" i="97" s="1"/>
  <c r="K11" i="97"/>
  <c r="L11" i="97" s="1"/>
  <c r="G11" i="97"/>
  <c r="H11" i="97" s="1"/>
  <c r="M11" i="97" s="1"/>
  <c r="K10" i="97"/>
  <c r="L10" i="97" s="1"/>
  <c r="G10" i="97"/>
  <c r="H10" i="97" s="1"/>
  <c r="M10" i="97" s="1"/>
  <c r="K9" i="97"/>
  <c r="L9" i="97" s="1"/>
  <c r="G9" i="97"/>
  <c r="H9" i="97" s="1"/>
  <c r="M9" i="97" s="1"/>
  <c r="K8" i="97"/>
  <c r="L8" i="97" s="1"/>
  <c r="G8" i="97"/>
  <c r="H8" i="97" s="1"/>
  <c r="M8" i="97" s="1"/>
  <c r="K7" i="97"/>
  <c r="L7" i="97" s="1"/>
  <c r="G7" i="97"/>
  <c r="H7" i="97" s="1"/>
  <c r="M7" i="97" s="1"/>
  <c r="K6" i="97"/>
  <c r="L6" i="97" s="1"/>
  <c r="G6" i="97"/>
  <c r="H6" i="97" s="1"/>
  <c r="M6" i="97" s="1"/>
  <c r="X5" i="97"/>
  <c r="U5" i="97"/>
  <c r="K5" i="97"/>
  <c r="L5" i="97" s="1"/>
  <c r="G5" i="97"/>
  <c r="H5" i="97" s="1"/>
  <c r="M5" i="97" s="1"/>
  <c r="K4" i="97"/>
  <c r="L4" i="97" s="1"/>
  <c r="G4" i="97"/>
  <c r="H4" i="97" s="1"/>
  <c r="M4" i="97" s="1"/>
  <c r="K3" i="97"/>
  <c r="L3" i="97" s="1"/>
  <c r="G3" i="97"/>
  <c r="H3" i="97" s="1"/>
  <c r="M3" i="97" s="1"/>
  <c r="K2" i="97"/>
  <c r="L2" i="97" s="1"/>
  <c r="G2" i="97"/>
  <c r="F29" i="96"/>
  <c r="E29" i="96"/>
  <c r="G28" i="96"/>
  <c r="J28" i="96" s="1"/>
  <c r="K28" i="96" s="1"/>
  <c r="L28" i="96" s="1"/>
  <c r="G27" i="96"/>
  <c r="J27" i="96" s="1"/>
  <c r="K27" i="96" s="1"/>
  <c r="L27" i="96" s="1"/>
  <c r="G26" i="96"/>
  <c r="J26" i="96" s="1"/>
  <c r="K26" i="96" s="1"/>
  <c r="L26" i="96" s="1"/>
  <c r="G25" i="96"/>
  <c r="J25" i="96" s="1"/>
  <c r="K25" i="96" s="1"/>
  <c r="L25" i="96" s="1"/>
  <c r="G24" i="96"/>
  <c r="J24" i="96" s="1"/>
  <c r="K24" i="96" s="1"/>
  <c r="L24" i="96" s="1"/>
  <c r="G23" i="96"/>
  <c r="J23" i="96" s="1"/>
  <c r="K23" i="96" s="1"/>
  <c r="L23" i="96" s="1"/>
  <c r="G22" i="96"/>
  <c r="J22" i="96" s="1"/>
  <c r="K22" i="96" s="1"/>
  <c r="L22" i="96" s="1"/>
  <c r="G21" i="96"/>
  <c r="J21" i="96" s="1"/>
  <c r="K21" i="96" s="1"/>
  <c r="L21" i="96" s="1"/>
  <c r="G20" i="96"/>
  <c r="J20" i="96" s="1"/>
  <c r="K20" i="96" s="1"/>
  <c r="L20" i="96" s="1"/>
  <c r="G19" i="96"/>
  <c r="J19" i="96" s="1"/>
  <c r="K19" i="96" s="1"/>
  <c r="L19" i="96" s="1"/>
  <c r="G18" i="96"/>
  <c r="H18" i="96" s="1"/>
  <c r="M18" i="96" s="1"/>
  <c r="G17" i="96"/>
  <c r="J17" i="96" s="1"/>
  <c r="K17" i="96" s="1"/>
  <c r="L17" i="96" s="1"/>
  <c r="G16" i="96"/>
  <c r="H16" i="96" s="1"/>
  <c r="M16" i="96" s="1"/>
  <c r="G15" i="96"/>
  <c r="J15" i="96" s="1"/>
  <c r="K15" i="96" s="1"/>
  <c r="L15" i="96" s="1"/>
  <c r="G14" i="96"/>
  <c r="H14" i="96" s="1"/>
  <c r="M14" i="96" s="1"/>
  <c r="G13" i="96"/>
  <c r="J13" i="96" s="1"/>
  <c r="K13" i="96" s="1"/>
  <c r="L13" i="96" s="1"/>
  <c r="G12" i="96"/>
  <c r="H12" i="96" s="1"/>
  <c r="M12" i="96" s="1"/>
  <c r="G11" i="96"/>
  <c r="J11" i="96" s="1"/>
  <c r="K11" i="96" s="1"/>
  <c r="L11" i="96" s="1"/>
  <c r="X10" i="96"/>
  <c r="U10" i="96"/>
  <c r="G10" i="96"/>
  <c r="J10" i="96" s="1"/>
  <c r="K10" i="96" s="1"/>
  <c r="L10" i="96" s="1"/>
  <c r="X9" i="96"/>
  <c r="U9" i="96"/>
  <c r="G9" i="96"/>
  <c r="J9" i="96" s="1"/>
  <c r="K9" i="96" s="1"/>
  <c r="L9" i="96" s="1"/>
  <c r="X8" i="96"/>
  <c r="U8" i="96"/>
  <c r="G8" i="96"/>
  <c r="J8" i="96" s="1"/>
  <c r="K8" i="96" s="1"/>
  <c r="L8" i="96" s="1"/>
  <c r="X7" i="96"/>
  <c r="U7" i="96"/>
  <c r="G7" i="96"/>
  <c r="J7" i="96" s="1"/>
  <c r="K7" i="96" s="1"/>
  <c r="L7" i="96" s="1"/>
  <c r="X6" i="96"/>
  <c r="U6" i="96"/>
  <c r="G6" i="96"/>
  <c r="J6" i="96" s="1"/>
  <c r="K6" i="96" s="1"/>
  <c r="L6" i="96" s="1"/>
  <c r="G5" i="96"/>
  <c r="H5" i="96" s="1"/>
  <c r="M5" i="96" s="1"/>
  <c r="G4" i="96"/>
  <c r="J4" i="96" s="1"/>
  <c r="K4" i="96" s="1"/>
  <c r="L4" i="96" s="1"/>
  <c r="G3" i="96"/>
  <c r="J3" i="96" s="1"/>
  <c r="K3" i="96" s="1"/>
  <c r="L3" i="96" s="1"/>
  <c r="G2" i="96"/>
  <c r="J2" i="96" s="1"/>
  <c r="Q21" i="90"/>
  <c r="P21" i="90"/>
  <c r="O21" i="90"/>
  <c r="N21" i="90"/>
  <c r="M21" i="90"/>
  <c r="K20" i="93"/>
  <c r="L20" i="93" s="1"/>
  <c r="K36" i="93"/>
  <c r="L36" i="93" s="1"/>
  <c r="K14" i="94"/>
  <c r="L14" i="94" s="1"/>
  <c r="K30" i="94"/>
  <c r="L30" i="94" s="1"/>
  <c r="K34" i="94"/>
  <c r="L34" i="94" s="1"/>
  <c r="K58" i="94"/>
  <c r="L58" i="94" s="1"/>
  <c r="K62" i="94"/>
  <c r="L62" i="94" s="1"/>
  <c r="E65" i="94"/>
  <c r="F65" i="94"/>
  <c r="G3" i="94"/>
  <c r="H3" i="94" s="1"/>
  <c r="M3" i="94" s="1"/>
  <c r="G4" i="94"/>
  <c r="J4" i="94" s="1"/>
  <c r="K4" i="94" s="1"/>
  <c r="L4" i="94" s="1"/>
  <c r="G5" i="94"/>
  <c r="J5" i="94" s="1"/>
  <c r="K5" i="94" s="1"/>
  <c r="L5" i="94" s="1"/>
  <c r="G6" i="94"/>
  <c r="J6" i="94" s="1"/>
  <c r="K6" i="94" s="1"/>
  <c r="L6" i="94" s="1"/>
  <c r="G7" i="94"/>
  <c r="H7" i="94" s="1"/>
  <c r="M7" i="94" s="1"/>
  <c r="G8" i="94"/>
  <c r="J8" i="94" s="1"/>
  <c r="K8" i="94" s="1"/>
  <c r="L8" i="94" s="1"/>
  <c r="G9" i="94"/>
  <c r="J9" i="94" s="1"/>
  <c r="K9" i="94" s="1"/>
  <c r="L9" i="94" s="1"/>
  <c r="G10" i="94"/>
  <c r="H10" i="94" s="1"/>
  <c r="M10" i="94" s="1"/>
  <c r="G11" i="94"/>
  <c r="H11" i="94" s="1"/>
  <c r="M11" i="94" s="1"/>
  <c r="G12" i="94"/>
  <c r="K12" i="94" s="1"/>
  <c r="L12" i="94" s="1"/>
  <c r="G13" i="94"/>
  <c r="K13" i="94" s="1"/>
  <c r="L13" i="94" s="1"/>
  <c r="G14" i="94"/>
  <c r="H14" i="94" s="1"/>
  <c r="M14" i="94" s="1"/>
  <c r="G15" i="94"/>
  <c r="H15" i="94" s="1"/>
  <c r="M15" i="94" s="1"/>
  <c r="G16" i="94"/>
  <c r="J16" i="94" s="1"/>
  <c r="K16" i="94" s="1"/>
  <c r="L16" i="94" s="1"/>
  <c r="G17" i="94"/>
  <c r="J17" i="94" s="1"/>
  <c r="K17" i="94" s="1"/>
  <c r="L17" i="94" s="1"/>
  <c r="G18" i="94"/>
  <c r="H18" i="94" s="1"/>
  <c r="M18" i="94" s="1"/>
  <c r="G19" i="94"/>
  <c r="H19" i="94" s="1"/>
  <c r="M19" i="94" s="1"/>
  <c r="G20" i="94"/>
  <c r="J20" i="94" s="1"/>
  <c r="K20" i="94" s="1"/>
  <c r="L20" i="94" s="1"/>
  <c r="G21" i="94"/>
  <c r="J21" i="94" s="1"/>
  <c r="K21" i="94" s="1"/>
  <c r="L21" i="94" s="1"/>
  <c r="G22" i="94"/>
  <c r="J22" i="94" s="1"/>
  <c r="K22" i="94" s="1"/>
  <c r="L22" i="94" s="1"/>
  <c r="G23" i="94"/>
  <c r="H23" i="94" s="1"/>
  <c r="M23" i="94" s="1"/>
  <c r="G24" i="94"/>
  <c r="J24" i="94" s="1"/>
  <c r="K24" i="94" s="1"/>
  <c r="L24" i="94" s="1"/>
  <c r="G25" i="94"/>
  <c r="J25" i="94" s="1"/>
  <c r="K25" i="94" s="1"/>
  <c r="L25" i="94" s="1"/>
  <c r="G26" i="94"/>
  <c r="H26" i="94" s="1"/>
  <c r="M26" i="94" s="1"/>
  <c r="G27" i="94"/>
  <c r="H27" i="94" s="1"/>
  <c r="M27" i="94" s="1"/>
  <c r="G28" i="94"/>
  <c r="J28" i="94" s="1"/>
  <c r="K28" i="94" s="1"/>
  <c r="L28" i="94" s="1"/>
  <c r="G29" i="94"/>
  <c r="K29" i="94" s="1"/>
  <c r="L29" i="94" s="1"/>
  <c r="G30" i="94"/>
  <c r="H30" i="94" s="1"/>
  <c r="M30" i="94" s="1"/>
  <c r="G31" i="94"/>
  <c r="H31" i="94" s="1"/>
  <c r="M31" i="94" s="1"/>
  <c r="G32" i="94"/>
  <c r="K32" i="94" s="1"/>
  <c r="L32" i="94" s="1"/>
  <c r="G33" i="94"/>
  <c r="K33" i="94" s="1"/>
  <c r="L33" i="94" s="1"/>
  <c r="G34" i="94"/>
  <c r="H34" i="94" s="1"/>
  <c r="M34" i="94" s="1"/>
  <c r="G35" i="94"/>
  <c r="H35" i="94" s="1"/>
  <c r="M35" i="94" s="1"/>
  <c r="G36" i="94"/>
  <c r="K36" i="94" s="1"/>
  <c r="L36" i="94" s="1"/>
  <c r="G37" i="94"/>
  <c r="K37" i="94" s="1"/>
  <c r="L37" i="94" s="1"/>
  <c r="G38" i="94"/>
  <c r="J38" i="94" s="1"/>
  <c r="K38" i="94" s="1"/>
  <c r="L38" i="94" s="1"/>
  <c r="G39" i="94"/>
  <c r="H39" i="94" s="1"/>
  <c r="M39" i="94" s="1"/>
  <c r="G40" i="94"/>
  <c r="J40" i="94" s="1"/>
  <c r="K40" i="94" s="1"/>
  <c r="L40" i="94" s="1"/>
  <c r="G41" i="94"/>
  <c r="J41" i="94" s="1"/>
  <c r="K41" i="94" s="1"/>
  <c r="L41" i="94" s="1"/>
  <c r="G42" i="94"/>
  <c r="H42" i="94" s="1"/>
  <c r="M42" i="94" s="1"/>
  <c r="G43" i="94"/>
  <c r="H43" i="94" s="1"/>
  <c r="M43" i="94" s="1"/>
  <c r="G44" i="94"/>
  <c r="J44" i="94" s="1"/>
  <c r="K44" i="94" s="1"/>
  <c r="L44" i="94" s="1"/>
  <c r="G45" i="94"/>
  <c r="J45" i="94" s="1"/>
  <c r="K45" i="94" s="1"/>
  <c r="L45" i="94" s="1"/>
  <c r="G46" i="94"/>
  <c r="J46" i="94" s="1"/>
  <c r="K46" i="94" s="1"/>
  <c r="L46" i="94" s="1"/>
  <c r="G47" i="94"/>
  <c r="H47" i="94" s="1"/>
  <c r="M47" i="94" s="1"/>
  <c r="G48" i="94"/>
  <c r="J48" i="94" s="1"/>
  <c r="K48" i="94" s="1"/>
  <c r="L48" i="94" s="1"/>
  <c r="G49" i="94"/>
  <c r="J49" i="94" s="1"/>
  <c r="K49" i="94" s="1"/>
  <c r="L49" i="94" s="1"/>
  <c r="G50" i="94"/>
  <c r="H50" i="94" s="1"/>
  <c r="M50" i="94" s="1"/>
  <c r="G51" i="94"/>
  <c r="H51" i="94" s="1"/>
  <c r="M51" i="94" s="1"/>
  <c r="G52" i="94"/>
  <c r="J52" i="94" s="1"/>
  <c r="K52" i="94" s="1"/>
  <c r="L52" i="94" s="1"/>
  <c r="G53" i="94"/>
  <c r="J53" i="94" s="1"/>
  <c r="K53" i="94" s="1"/>
  <c r="L53" i="94" s="1"/>
  <c r="G54" i="94"/>
  <c r="J54" i="94" s="1"/>
  <c r="K54" i="94" s="1"/>
  <c r="L54" i="94" s="1"/>
  <c r="G55" i="94"/>
  <c r="H55" i="94" s="1"/>
  <c r="M55" i="94" s="1"/>
  <c r="G56" i="94"/>
  <c r="H56" i="94" s="1"/>
  <c r="M56" i="94" s="1"/>
  <c r="G57" i="94"/>
  <c r="K57" i="94" s="1"/>
  <c r="L57" i="94" s="1"/>
  <c r="G58" i="94"/>
  <c r="H58" i="94" s="1"/>
  <c r="M58" i="94" s="1"/>
  <c r="G59" i="94"/>
  <c r="H59" i="94" s="1"/>
  <c r="M59" i="94" s="1"/>
  <c r="G60" i="94"/>
  <c r="H60" i="94" s="1"/>
  <c r="M60" i="94" s="1"/>
  <c r="G61" i="94"/>
  <c r="K61" i="94" s="1"/>
  <c r="L61" i="94" s="1"/>
  <c r="G62" i="94"/>
  <c r="H62" i="94" s="1"/>
  <c r="M62" i="94" s="1"/>
  <c r="G63" i="94"/>
  <c r="H63" i="94" s="1"/>
  <c r="M63" i="94" s="1"/>
  <c r="G64" i="94"/>
  <c r="H64" i="94" s="1"/>
  <c r="M64" i="94" s="1"/>
  <c r="G2" i="94"/>
  <c r="H2" i="94" s="1"/>
  <c r="M2" i="94" s="1"/>
  <c r="K2" i="93"/>
  <c r="E51" i="93"/>
  <c r="F51" i="93"/>
  <c r="G3" i="93"/>
  <c r="K3" i="93" s="1"/>
  <c r="L3" i="93" s="1"/>
  <c r="G4" i="93"/>
  <c r="K4" i="93" s="1"/>
  <c r="L4" i="93" s="1"/>
  <c r="G5" i="93"/>
  <c r="K5" i="93" s="1"/>
  <c r="G6" i="93"/>
  <c r="H6" i="93" s="1"/>
  <c r="M6" i="93" s="1"/>
  <c r="G7" i="93"/>
  <c r="K7" i="93" s="1"/>
  <c r="L7" i="93" s="1"/>
  <c r="G8" i="93"/>
  <c r="K8" i="93" s="1"/>
  <c r="L8" i="93" s="1"/>
  <c r="G9" i="93"/>
  <c r="J9" i="93" s="1"/>
  <c r="K9" i="93" s="1"/>
  <c r="L9" i="93" s="1"/>
  <c r="G10" i="93"/>
  <c r="J10" i="93" s="1"/>
  <c r="K10" i="93" s="1"/>
  <c r="L10" i="93" s="1"/>
  <c r="G11" i="93"/>
  <c r="H11" i="93" s="1"/>
  <c r="M11" i="93" s="1"/>
  <c r="G12" i="93"/>
  <c r="H12" i="93" s="1"/>
  <c r="M12" i="93" s="1"/>
  <c r="G13" i="93"/>
  <c r="J13" i="93" s="1"/>
  <c r="K13" i="93" s="1"/>
  <c r="L13" i="93" s="1"/>
  <c r="G14" i="93"/>
  <c r="J14" i="93" s="1"/>
  <c r="K14" i="93" s="1"/>
  <c r="L14" i="93" s="1"/>
  <c r="G15" i="93"/>
  <c r="J15" i="93" s="1"/>
  <c r="K15" i="93" s="1"/>
  <c r="L15" i="93" s="1"/>
  <c r="G16" i="93"/>
  <c r="K16" i="93" s="1"/>
  <c r="L16" i="93" s="1"/>
  <c r="G17" i="93"/>
  <c r="K17" i="93" s="1"/>
  <c r="L17" i="93" s="1"/>
  <c r="G18" i="93"/>
  <c r="H18" i="93" s="1"/>
  <c r="M18" i="93" s="1"/>
  <c r="G19" i="93"/>
  <c r="H19" i="93" s="1"/>
  <c r="M19" i="93" s="1"/>
  <c r="G20" i="93"/>
  <c r="H20" i="93" s="1"/>
  <c r="M20" i="93" s="1"/>
  <c r="G21" i="93"/>
  <c r="K21" i="93" s="1"/>
  <c r="L21" i="93" s="1"/>
  <c r="G22" i="93"/>
  <c r="H22" i="93" s="1"/>
  <c r="M22" i="93" s="1"/>
  <c r="G23" i="93"/>
  <c r="J23" i="93" s="1"/>
  <c r="K23" i="93" s="1"/>
  <c r="L23" i="93" s="1"/>
  <c r="G24" i="93"/>
  <c r="J24" i="93" s="1"/>
  <c r="K24" i="93" s="1"/>
  <c r="L24" i="93" s="1"/>
  <c r="G25" i="93"/>
  <c r="H25" i="93" s="1"/>
  <c r="M25" i="93" s="1"/>
  <c r="G26" i="93"/>
  <c r="J26" i="93" s="1"/>
  <c r="K26" i="93" s="1"/>
  <c r="L26" i="93" s="1"/>
  <c r="G27" i="93"/>
  <c r="H27" i="93" s="1"/>
  <c r="M27" i="93" s="1"/>
  <c r="G28" i="93"/>
  <c r="H28" i="93" s="1"/>
  <c r="M28" i="93" s="1"/>
  <c r="G29" i="93"/>
  <c r="J29" i="93" s="1"/>
  <c r="K29" i="93" s="1"/>
  <c r="L29" i="93" s="1"/>
  <c r="G30" i="93"/>
  <c r="K30" i="93" s="1"/>
  <c r="L30" i="93" s="1"/>
  <c r="G31" i="93"/>
  <c r="K31" i="93" s="1"/>
  <c r="L31" i="93" s="1"/>
  <c r="G32" i="93"/>
  <c r="K32" i="93" s="1"/>
  <c r="L32" i="93" s="1"/>
  <c r="G33" i="93"/>
  <c r="H33" i="93" s="1"/>
  <c r="M33" i="93" s="1"/>
  <c r="G34" i="93"/>
  <c r="H34" i="93" s="1"/>
  <c r="M34" i="93" s="1"/>
  <c r="G35" i="93"/>
  <c r="H35" i="93" s="1"/>
  <c r="M35" i="93" s="1"/>
  <c r="G36" i="93"/>
  <c r="H36" i="93" s="1"/>
  <c r="M36" i="93" s="1"/>
  <c r="G37" i="93"/>
  <c r="J37" i="93" s="1"/>
  <c r="K37" i="93" s="1"/>
  <c r="L37" i="93" s="1"/>
  <c r="G38" i="93"/>
  <c r="J38" i="93" s="1"/>
  <c r="K38" i="93" s="1"/>
  <c r="L38" i="93" s="1"/>
  <c r="G39" i="93"/>
  <c r="J39" i="93" s="1"/>
  <c r="K39" i="93" s="1"/>
  <c r="L39" i="93" s="1"/>
  <c r="G40" i="93"/>
  <c r="J40" i="93" s="1"/>
  <c r="K40" i="93" s="1"/>
  <c r="L40" i="93" s="1"/>
  <c r="G41" i="93"/>
  <c r="H41" i="93" s="1"/>
  <c r="M41" i="93" s="1"/>
  <c r="G42" i="93"/>
  <c r="J42" i="93" s="1"/>
  <c r="K42" i="93" s="1"/>
  <c r="L42" i="93" s="1"/>
  <c r="G43" i="93"/>
  <c r="H43" i="93" s="1"/>
  <c r="M43" i="93" s="1"/>
  <c r="G44" i="93"/>
  <c r="H44" i="93" s="1"/>
  <c r="M44" i="93" s="1"/>
  <c r="G45" i="93"/>
  <c r="J45" i="93" s="1"/>
  <c r="K45" i="93" s="1"/>
  <c r="L45" i="93" s="1"/>
  <c r="G46" i="93"/>
  <c r="J46" i="93" s="1"/>
  <c r="K46" i="93" s="1"/>
  <c r="L46" i="93" s="1"/>
  <c r="G47" i="93"/>
  <c r="J47" i="93" s="1"/>
  <c r="K47" i="93" s="1"/>
  <c r="L47" i="93" s="1"/>
  <c r="G48" i="93"/>
  <c r="J48" i="93" s="1"/>
  <c r="K48" i="93" s="1"/>
  <c r="L48" i="93" s="1"/>
  <c r="G49" i="93"/>
  <c r="H49" i="93" s="1"/>
  <c r="M49" i="93" s="1"/>
  <c r="G50" i="93"/>
  <c r="J50" i="93" s="1"/>
  <c r="K50" i="93" s="1"/>
  <c r="L50" i="93" s="1"/>
  <c r="G2" i="93"/>
  <c r="H2" i="93" s="1"/>
  <c r="K15" i="87"/>
  <c r="L15" i="87" s="1"/>
  <c r="K18" i="87"/>
  <c r="K34" i="87"/>
  <c r="E44" i="87"/>
  <c r="F44" i="87"/>
  <c r="G3" i="87"/>
  <c r="H3" i="87" s="1"/>
  <c r="M3" i="87" s="1"/>
  <c r="G5" i="87"/>
  <c r="H5" i="87" s="1"/>
  <c r="M5" i="87" s="1"/>
  <c r="G6" i="87"/>
  <c r="K6" i="87" s="1"/>
  <c r="G7" i="87"/>
  <c r="H7" i="87" s="1"/>
  <c r="M7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K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J22" i="87" s="1"/>
  <c r="K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J30" i="87" s="1"/>
  <c r="K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J38" i="87" s="1"/>
  <c r="K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H43" i="87" s="1"/>
  <c r="M43" i="87" s="1"/>
  <c r="G2" i="87"/>
  <c r="H2" i="87" s="1"/>
  <c r="L5" i="95"/>
  <c r="L7" i="95"/>
  <c r="K5" i="95"/>
  <c r="K6" i="95"/>
  <c r="H5" i="95"/>
  <c r="H7" i="95"/>
  <c r="H8" i="95"/>
  <c r="H9" i="95"/>
  <c r="H10" i="95"/>
  <c r="F5" i="95"/>
  <c r="L6" i="95"/>
  <c r="F7" i="95"/>
  <c r="F8" i="95"/>
  <c r="F9" i="95"/>
  <c r="F10" i="95"/>
  <c r="E5" i="95"/>
  <c r="E7" i="95"/>
  <c r="E8" i="95"/>
  <c r="E9" i="95"/>
  <c r="C5" i="95"/>
  <c r="C7" i="95"/>
  <c r="C8" i="95"/>
  <c r="H4" i="95"/>
  <c r="K4" i="95"/>
  <c r="L4" i="95" s="1"/>
  <c r="F4" i="95"/>
  <c r="E4" i="95"/>
  <c r="C4" i="95"/>
  <c r="H32" i="85"/>
  <c r="E32" i="85"/>
  <c r="H31" i="85"/>
  <c r="E31" i="85"/>
  <c r="H30" i="85"/>
  <c r="E30" i="85"/>
  <c r="H29" i="85"/>
  <c r="E29" i="85"/>
  <c r="H28" i="85"/>
  <c r="E28" i="85"/>
  <c r="H27" i="85"/>
  <c r="E27" i="85"/>
  <c r="H26" i="85"/>
  <c r="E26" i="85"/>
  <c r="H25" i="85"/>
  <c r="E25" i="85"/>
  <c r="H24" i="85"/>
  <c r="E24" i="85"/>
  <c r="H19" i="85"/>
  <c r="E19" i="85"/>
  <c r="H18" i="85"/>
  <c r="E18" i="85"/>
  <c r="H17" i="85"/>
  <c r="E17" i="85"/>
  <c r="H16" i="85"/>
  <c r="E16" i="85"/>
  <c r="H15" i="85"/>
  <c r="E15" i="85"/>
  <c r="H14" i="85"/>
  <c r="E14" i="85"/>
  <c r="H13" i="85"/>
  <c r="E13" i="85"/>
  <c r="H9" i="85"/>
  <c r="E9" i="85"/>
  <c r="H8" i="85"/>
  <c r="E8" i="85"/>
  <c r="H7" i="85"/>
  <c r="E7" i="85"/>
  <c r="H6" i="85"/>
  <c r="E6" i="85"/>
  <c r="H5" i="85"/>
  <c r="E5" i="85"/>
  <c r="H4" i="85"/>
  <c r="E4" i="85"/>
  <c r="F87" i="90"/>
  <c r="G24" i="90"/>
  <c r="F61" i="90"/>
  <c r="E19" i="90"/>
  <c r="E20" i="90"/>
  <c r="E21" i="90"/>
  <c r="E22" i="90"/>
  <c r="E23" i="90"/>
  <c r="E18" i="90"/>
  <c r="D58" i="90"/>
  <c r="D59" i="90"/>
  <c r="D60" i="90"/>
  <c r="D57" i="90"/>
  <c r="D56" i="90"/>
  <c r="D55" i="90"/>
  <c r="D85" i="90"/>
  <c r="D86" i="90"/>
  <c r="D84" i="90"/>
  <c r="E87" i="90"/>
  <c r="E61" i="90"/>
  <c r="F24" i="90"/>
  <c r="U21" i="94"/>
  <c r="X21" i="94"/>
  <c r="U22" i="94"/>
  <c r="X22" i="94"/>
  <c r="U23" i="94"/>
  <c r="X23" i="94"/>
  <c r="U24" i="94"/>
  <c r="X24" i="94"/>
  <c r="U25" i="94"/>
  <c r="X25" i="94"/>
  <c r="U26" i="94"/>
  <c r="X26" i="94"/>
  <c r="U27" i="94"/>
  <c r="X27" i="94"/>
  <c r="U28" i="94"/>
  <c r="X28" i="94"/>
  <c r="U29" i="94"/>
  <c r="X29" i="94"/>
  <c r="X29" i="93"/>
  <c r="U29" i="93"/>
  <c r="X28" i="93"/>
  <c r="U28" i="93"/>
  <c r="X27" i="93"/>
  <c r="U27" i="93"/>
  <c r="X26" i="93"/>
  <c r="U26" i="93"/>
  <c r="X25" i="93"/>
  <c r="U25" i="93"/>
  <c r="X24" i="93"/>
  <c r="U24" i="93"/>
  <c r="X23" i="93"/>
  <c r="U23" i="93"/>
  <c r="X10" i="87"/>
  <c r="X11" i="87"/>
  <c r="X12" i="87"/>
  <c r="X13" i="87"/>
  <c r="X14" i="87"/>
  <c r="X9" i="87"/>
  <c r="U10" i="87"/>
  <c r="U11" i="87"/>
  <c r="U12" i="87"/>
  <c r="U13" i="87"/>
  <c r="U14" i="87"/>
  <c r="U9" i="87"/>
  <c r="J29" i="102" l="1"/>
  <c r="K29" i="102" s="1"/>
  <c r="L29" i="102" s="1"/>
  <c r="J50" i="94"/>
  <c r="K50" i="94" s="1"/>
  <c r="L50" i="94" s="1"/>
  <c r="H57" i="94"/>
  <c r="M57" i="94" s="1"/>
  <c r="H49" i="94"/>
  <c r="M49" i="94" s="1"/>
  <c r="H41" i="94"/>
  <c r="M41" i="94" s="1"/>
  <c r="H33" i="94"/>
  <c r="M33" i="94" s="1"/>
  <c r="H25" i="94"/>
  <c r="M25" i="94" s="1"/>
  <c r="H17" i="94"/>
  <c r="M17" i="94" s="1"/>
  <c r="J18" i="94"/>
  <c r="K18" i="94" s="1"/>
  <c r="L18" i="94" s="1"/>
  <c r="H9" i="94"/>
  <c r="M9" i="94" s="1"/>
  <c r="J31" i="87"/>
  <c r="K31" i="87" s="1"/>
  <c r="L31" i="87" s="1"/>
  <c r="H22" i="87"/>
  <c r="M22" i="87" s="1"/>
  <c r="H6" i="102"/>
  <c r="M6" i="102" s="1"/>
  <c r="H2" i="102"/>
  <c r="M2" i="102" s="1"/>
  <c r="H5" i="102"/>
  <c r="M5" i="102" s="1"/>
  <c r="J21" i="102"/>
  <c r="K21" i="102" s="1"/>
  <c r="L21" i="102" s="1"/>
  <c r="J19" i="102"/>
  <c r="K19" i="102" s="1"/>
  <c r="L19" i="102" s="1"/>
  <c r="J27" i="102"/>
  <c r="K27" i="102" s="1"/>
  <c r="L27" i="102" s="1"/>
  <c r="H3" i="102"/>
  <c r="M3" i="102" s="1"/>
  <c r="H4" i="102"/>
  <c r="M4" i="102" s="1"/>
  <c r="H7" i="102"/>
  <c r="M7" i="102" s="1"/>
  <c r="H8" i="102"/>
  <c r="M8" i="102" s="1"/>
  <c r="J9" i="102"/>
  <c r="K9" i="102" s="1"/>
  <c r="L9" i="102" s="1"/>
  <c r="J10" i="102"/>
  <c r="K10" i="102" s="1"/>
  <c r="L10" i="102" s="1"/>
  <c r="J11" i="102"/>
  <c r="K11" i="102" s="1"/>
  <c r="L11" i="102" s="1"/>
  <c r="J12" i="102"/>
  <c r="K12" i="102" s="1"/>
  <c r="L12" i="102" s="1"/>
  <c r="J13" i="102"/>
  <c r="K13" i="102" s="1"/>
  <c r="L13" i="102" s="1"/>
  <c r="J14" i="102"/>
  <c r="K14" i="102" s="1"/>
  <c r="L14" i="102" s="1"/>
  <c r="J15" i="102"/>
  <c r="K15" i="102" s="1"/>
  <c r="L15" i="102" s="1"/>
  <c r="H16" i="102"/>
  <c r="M16" i="102" s="1"/>
  <c r="J17" i="102"/>
  <c r="K17" i="102" s="1"/>
  <c r="L17" i="102" s="1"/>
  <c r="J25" i="102"/>
  <c r="K25" i="102" s="1"/>
  <c r="L25" i="102" s="1"/>
  <c r="G31" i="102"/>
  <c r="J23" i="102"/>
  <c r="K23" i="102" s="1"/>
  <c r="L23" i="102" s="1"/>
  <c r="K2" i="102"/>
  <c r="L2" i="102" s="1"/>
  <c r="H18" i="102"/>
  <c r="M18" i="102" s="1"/>
  <c r="H20" i="102"/>
  <c r="M20" i="102" s="1"/>
  <c r="H22" i="102"/>
  <c r="M22" i="102" s="1"/>
  <c r="H24" i="102"/>
  <c r="M24" i="102" s="1"/>
  <c r="H26" i="102"/>
  <c r="M26" i="102" s="1"/>
  <c r="H28" i="102"/>
  <c r="M28" i="102" s="1"/>
  <c r="H30" i="102"/>
  <c r="M30" i="102" s="1"/>
  <c r="H46" i="93"/>
  <c r="M46" i="93" s="1"/>
  <c r="H14" i="93"/>
  <c r="M14" i="93" s="1"/>
  <c r="H42" i="93"/>
  <c r="M42" i="93" s="1"/>
  <c r="H10" i="93"/>
  <c r="M10" i="93" s="1"/>
  <c r="J28" i="93"/>
  <c r="K28" i="93" s="1"/>
  <c r="L28" i="93" s="1"/>
  <c r="H30" i="93"/>
  <c r="M30" i="93" s="1"/>
  <c r="H26" i="93"/>
  <c r="M26" i="93" s="1"/>
  <c r="G26" i="101"/>
  <c r="H9" i="100"/>
  <c r="M9" i="100" s="1"/>
  <c r="J7" i="100"/>
  <c r="K7" i="100" s="1"/>
  <c r="L7" i="100" s="1"/>
  <c r="J24" i="100"/>
  <c r="K24" i="100" s="1"/>
  <c r="L24" i="100" s="1"/>
  <c r="J32" i="100"/>
  <c r="K32" i="100" s="1"/>
  <c r="L32" i="100" s="1"/>
  <c r="J40" i="100"/>
  <c r="K40" i="100" s="1"/>
  <c r="L40" i="100" s="1"/>
  <c r="H3" i="100"/>
  <c r="M3" i="100" s="1"/>
  <c r="H14" i="100"/>
  <c r="M14" i="100" s="1"/>
  <c r="J30" i="100"/>
  <c r="K30" i="100" s="1"/>
  <c r="L30" i="100" s="1"/>
  <c r="J38" i="100"/>
  <c r="K38" i="100" s="1"/>
  <c r="L38" i="100" s="1"/>
  <c r="H5" i="100"/>
  <c r="M5" i="100" s="1"/>
  <c r="H12" i="100"/>
  <c r="M12" i="100" s="1"/>
  <c r="J28" i="100"/>
  <c r="K28" i="100" s="1"/>
  <c r="L28" i="100" s="1"/>
  <c r="J36" i="100"/>
  <c r="K36" i="100" s="1"/>
  <c r="L36" i="100" s="1"/>
  <c r="J26" i="100"/>
  <c r="K26" i="100" s="1"/>
  <c r="L26" i="100" s="1"/>
  <c r="J34" i="100"/>
  <c r="K34" i="100" s="1"/>
  <c r="L34" i="100" s="1"/>
  <c r="J23" i="100"/>
  <c r="K23" i="100" s="1"/>
  <c r="L23" i="100" s="1"/>
  <c r="H23" i="100"/>
  <c r="M23" i="100" s="1"/>
  <c r="J27" i="100"/>
  <c r="K27" i="100" s="1"/>
  <c r="L27" i="100" s="1"/>
  <c r="H27" i="100"/>
  <c r="M27" i="100" s="1"/>
  <c r="J31" i="100"/>
  <c r="K31" i="100" s="1"/>
  <c r="L31" i="100" s="1"/>
  <c r="H31" i="100"/>
  <c r="M31" i="100" s="1"/>
  <c r="J33" i="100"/>
  <c r="K33" i="100" s="1"/>
  <c r="L33" i="100" s="1"/>
  <c r="H33" i="100"/>
  <c r="M33" i="100" s="1"/>
  <c r="J13" i="100"/>
  <c r="K13" i="100" s="1"/>
  <c r="L13" i="100" s="1"/>
  <c r="H13" i="100"/>
  <c r="M13" i="100" s="1"/>
  <c r="J25" i="100"/>
  <c r="K25" i="100" s="1"/>
  <c r="L25" i="100" s="1"/>
  <c r="H25" i="100"/>
  <c r="M25" i="100" s="1"/>
  <c r="J29" i="100"/>
  <c r="K29" i="100" s="1"/>
  <c r="L29" i="100" s="1"/>
  <c r="H29" i="100"/>
  <c r="M29" i="100" s="1"/>
  <c r="G41" i="100"/>
  <c r="J11" i="100"/>
  <c r="K11" i="100" s="1"/>
  <c r="L11" i="100" s="1"/>
  <c r="H11" i="100"/>
  <c r="M11" i="100" s="1"/>
  <c r="H35" i="100"/>
  <c r="M35" i="100" s="1"/>
  <c r="H37" i="100"/>
  <c r="M37" i="100" s="1"/>
  <c r="H39" i="100"/>
  <c r="M39" i="100" s="1"/>
  <c r="H2" i="100"/>
  <c r="H4" i="100"/>
  <c r="M4" i="100" s="1"/>
  <c r="H6" i="100"/>
  <c r="M6" i="100" s="1"/>
  <c r="H8" i="100"/>
  <c r="M8" i="100" s="1"/>
  <c r="H10" i="100"/>
  <c r="M10" i="100" s="1"/>
  <c r="H15" i="100"/>
  <c r="M15" i="100" s="1"/>
  <c r="H16" i="100"/>
  <c r="M16" i="100" s="1"/>
  <c r="H17" i="100"/>
  <c r="M17" i="100" s="1"/>
  <c r="H18" i="100"/>
  <c r="M18" i="100" s="1"/>
  <c r="H19" i="100"/>
  <c r="M19" i="100" s="1"/>
  <c r="H20" i="100"/>
  <c r="M20" i="100" s="1"/>
  <c r="H21" i="100"/>
  <c r="M21" i="100" s="1"/>
  <c r="H22" i="100"/>
  <c r="M22" i="100" s="1"/>
  <c r="J2" i="100"/>
  <c r="G22" i="99"/>
  <c r="H2" i="99"/>
  <c r="G17" i="97"/>
  <c r="H4" i="96"/>
  <c r="M4" i="96" s="1"/>
  <c r="J14" i="96"/>
  <c r="K14" i="96" s="1"/>
  <c r="L14" i="96" s="1"/>
  <c r="H17" i="96"/>
  <c r="M17" i="96" s="1"/>
  <c r="H24" i="96"/>
  <c r="M24" i="96" s="1"/>
  <c r="H21" i="96"/>
  <c r="M21" i="96" s="1"/>
  <c r="H26" i="96"/>
  <c r="M26" i="96" s="1"/>
  <c r="H28" i="96"/>
  <c r="M28" i="96" s="1"/>
  <c r="H2" i="96"/>
  <c r="M2" i="96" s="1"/>
  <c r="H6" i="96"/>
  <c r="M6" i="96" s="1"/>
  <c r="H9" i="96"/>
  <c r="M9" i="96" s="1"/>
  <c r="H10" i="96"/>
  <c r="M10" i="96" s="1"/>
  <c r="G29" i="96"/>
  <c r="J5" i="96"/>
  <c r="K5" i="96" s="1"/>
  <c r="L5" i="96" s="1"/>
  <c r="H13" i="96"/>
  <c r="M13" i="96" s="1"/>
  <c r="J18" i="96"/>
  <c r="K18" i="96" s="1"/>
  <c r="L18" i="96" s="1"/>
  <c r="H7" i="96"/>
  <c r="M7" i="96" s="1"/>
  <c r="H8" i="96"/>
  <c r="M8" i="96" s="1"/>
  <c r="H11" i="96"/>
  <c r="M11" i="96" s="1"/>
  <c r="J16" i="96"/>
  <c r="K16" i="96" s="1"/>
  <c r="L16" i="96" s="1"/>
  <c r="H19" i="96"/>
  <c r="M19" i="96" s="1"/>
  <c r="J12" i="96"/>
  <c r="K12" i="96" s="1"/>
  <c r="L12" i="96" s="1"/>
  <c r="H15" i="96"/>
  <c r="M15" i="96" s="1"/>
  <c r="H2" i="97"/>
  <c r="K2" i="96"/>
  <c r="L2" i="96" s="1"/>
  <c r="H3" i="96"/>
  <c r="M3" i="96" s="1"/>
  <c r="H20" i="96"/>
  <c r="M20" i="96" s="1"/>
  <c r="H22" i="96"/>
  <c r="M22" i="96" s="1"/>
  <c r="H23" i="96"/>
  <c r="M23" i="96" s="1"/>
  <c r="H25" i="96"/>
  <c r="M25" i="96" s="1"/>
  <c r="H27" i="96"/>
  <c r="M27" i="96" s="1"/>
  <c r="H54" i="94"/>
  <c r="M54" i="94" s="1"/>
  <c r="H46" i="94"/>
  <c r="M46" i="94" s="1"/>
  <c r="H38" i="94"/>
  <c r="M38" i="94" s="1"/>
  <c r="H22" i="94"/>
  <c r="M22" i="94" s="1"/>
  <c r="H6" i="94"/>
  <c r="M6" i="94" s="1"/>
  <c r="H61" i="94"/>
  <c r="M61" i="94" s="1"/>
  <c r="H53" i="94"/>
  <c r="M53" i="94" s="1"/>
  <c r="H45" i="94"/>
  <c r="M45" i="94" s="1"/>
  <c r="H37" i="94"/>
  <c r="M37" i="94" s="1"/>
  <c r="H29" i="94"/>
  <c r="M29" i="94" s="1"/>
  <c r="H21" i="94"/>
  <c r="M21" i="94" s="1"/>
  <c r="H13" i="94"/>
  <c r="M13" i="94" s="1"/>
  <c r="H5" i="94"/>
  <c r="M5" i="94" s="1"/>
  <c r="J42" i="94"/>
  <c r="K42" i="94" s="1"/>
  <c r="L42" i="94" s="1"/>
  <c r="J26" i="94"/>
  <c r="K26" i="94" s="1"/>
  <c r="L26" i="94" s="1"/>
  <c r="J10" i="94"/>
  <c r="K10" i="94" s="1"/>
  <c r="L10" i="94" s="1"/>
  <c r="G65" i="94"/>
  <c r="J2" i="94"/>
  <c r="H38" i="93"/>
  <c r="M38" i="93" s="1"/>
  <c r="J44" i="93"/>
  <c r="K44" i="93" s="1"/>
  <c r="L44" i="93" s="1"/>
  <c r="J12" i="93"/>
  <c r="K12" i="93" s="1"/>
  <c r="L12" i="93" s="1"/>
  <c r="H50" i="93"/>
  <c r="M50" i="93" s="1"/>
  <c r="K34" i="93"/>
  <c r="L34" i="93" s="1"/>
  <c r="K22" i="93"/>
  <c r="L22" i="93" s="1"/>
  <c r="K18" i="93"/>
  <c r="L18" i="93" s="1"/>
  <c r="J7" i="87"/>
  <c r="K7" i="87" s="1"/>
  <c r="L7" i="87" s="1"/>
  <c r="J42" i="87"/>
  <c r="K42" i="87" s="1"/>
  <c r="L42" i="87" s="1"/>
  <c r="J26" i="87"/>
  <c r="K26" i="87" s="1"/>
  <c r="L26" i="87" s="1"/>
  <c r="J10" i="87"/>
  <c r="K10" i="87" s="1"/>
  <c r="L10" i="87" s="1"/>
  <c r="H38" i="87"/>
  <c r="M38" i="87" s="1"/>
  <c r="H6" i="87"/>
  <c r="M6" i="87" s="1"/>
  <c r="J39" i="87"/>
  <c r="K39" i="87" s="1"/>
  <c r="L39" i="87" s="1"/>
  <c r="J23" i="87"/>
  <c r="K23" i="87" s="1"/>
  <c r="L23" i="87" s="1"/>
  <c r="J9" i="87"/>
  <c r="K9" i="87" s="1"/>
  <c r="L9" i="87" s="1"/>
  <c r="M2" i="93"/>
  <c r="K6" i="93"/>
  <c r="L6" i="93" s="1"/>
  <c r="J49" i="93"/>
  <c r="K49" i="93" s="1"/>
  <c r="L49" i="93" s="1"/>
  <c r="J41" i="93"/>
  <c r="K41" i="93" s="1"/>
  <c r="L41" i="93" s="1"/>
  <c r="J25" i="93"/>
  <c r="K25" i="93" s="1"/>
  <c r="L25" i="93" s="1"/>
  <c r="H45" i="93"/>
  <c r="M45" i="93" s="1"/>
  <c r="H37" i="93"/>
  <c r="M37" i="93" s="1"/>
  <c r="H29" i="93"/>
  <c r="M29" i="93" s="1"/>
  <c r="H21" i="93"/>
  <c r="M21" i="93" s="1"/>
  <c r="H17" i="93"/>
  <c r="M17" i="93" s="1"/>
  <c r="H13" i="93"/>
  <c r="M13" i="93" s="1"/>
  <c r="H9" i="93"/>
  <c r="M9" i="93" s="1"/>
  <c r="H5" i="93"/>
  <c r="M5" i="93" s="1"/>
  <c r="G51" i="93"/>
  <c r="J43" i="93"/>
  <c r="K43" i="93" s="1"/>
  <c r="L43" i="93" s="1"/>
  <c r="K35" i="93"/>
  <c r="L35" i="93" s="1"/>
  <c r="J27" i="93"/>
  <c r="K27" i="93" s="1"/>
  <c r="L27" i="93" s="1"/>
  <c r="K19" i="93"/>
  <c r="L19" i="93" s="1"/>
  <c r="J11" i="93"/>
  <c r="K11" i="93" s="1"/>
  <c r="L11" i="93" s="1"/>
  <c r="J33" i="93"/>
  <c r="K33" i="93" s="1"/>
  <c r="L33" i="93" s="1"/>
  <c r="H48" i="93"/>
  <c r="M48" i="93" s="1"/>
  <c r="H40" i="93"/>
  <c r="M40" i="93" s="1"/>
  <c r="H32" i="93"/>
  <c r="M32" i="93" s="1"/>
  <c r="H24" i="93"/>
  <c r="M24" i="93" s="1"/>
  <c r="H16" i="93"/>
  <c r="M16" i="93" s="1"/>
  <c r="H8" i="93"/>
  <c r="M8" i="93" s="1"/>
  <c r="H4" i="93"/>
  <c r="M4" i="93" s="1"/>
  <c r="H47" i="93"/>
  <c r="M47" i="93" s="1"/>
  <c r="H39" i="93"/>
  <c r="M39" i="93" s="1"/>
  <c r="H31" i="93"/>
  <c r="M31" i="93" s="1"/>
  <c r="H23" i="93"/>
  <c r="M23" i="93" s="1"/>
  <c r="H15" i="93"/>
  <c r="M15" i="93" s="1"/>
  <c r="H7" i="93"/>
  <c r="M7" i="93" s="1"/>
  <c r="H3" i="93"/>
  <c r="M3" i="93" s="1"/>
  <c r="K64" i="94"/>
  <c r="L64" i="94" s="1"/>
  <c r="K60" i="94"/>
  <c r="L60" i="94" s="1"/>
  <c r="K56" i="94"/>
  <c r="L56" i="94" s="1"/>
  <c r="H52" i="94"/>
  <c r="M52" i="94" s="1"/>
  <c r="H48" i="94"/>
  <c r="M48" i="94" s="1"/>
  <c r="H44" i="94"/>
  <c r="M44" i="94" s="1"/>
  <c r="H40" i="94"/>
  <c r="M40" i="94" s="1"/>
  <c r="H36" i="94"/>
  <c r="M36" i="94" s="1"/>
  <c r="H32" i="94"/>
  <c r="M32" i="94" s="1"/>
  <c r="H28" i="94"/>
  <c r="M28" i="94" s="1"/>
  <c r="H24" i="94"/>
  <c r="M24" i="94" s="1"/>
  <c r="H20" i="94"/>
  <c r="M20" i="94" s="1"/>
  <c r="H16" i="94"/>
  <c r="M16" i="94" s="1"/>
  <c r="H12" i="94"/>
  <c r="M12" i="94" s="1"/>
  <c r="H8" i="94"/>
  <c r="M8" i="94" s="1"/>
  <c r="H4" i="94"/>
  <c r="M4" i="94" s="1"/>
  <c r="K63" i="94"/>
  <c r="L63" i="94" s="1"/>
  <c r="K59" i="94"/>
  <c r="L59" i="94" s="1"/>
  <c r="J55" i="94"/>
  <c r="K55" i="94" s="1"/>
  <c r="L55" i="94" s="1"/>
  <c r="J51" i="94"/>
  <c r="K51" i="94" s="1"/>
  <c r="L51" i="94" s="1"/>
  <c r="J47" i="94"/>
  <c r="K47" i="94" s="1"/>
  <c r="L47" i="94" s="1"/>
  <c r="J43" i="94"/>
  <c r="K43" i="94" s="1"/>
  <c r="L43" i="94" s="1"/>
  <c r="J39" i="94"/>
  <c r="K39" i="94" s="1"/>
  <c r="L39" i="94" s="1"/>
  <c r="K35" i="94"/>
  <c r="L35" i="94" s="1"/>
  <c r="K31" i="94"/>
  <c r="L31" i="94" s="1"/>
  <c r="J27" i="94"/>
  <c r="K27" i="94" s="1"/>
  <c r="L27" i="94" s="1"/>
  <c r="J23" i="94"/>
  <c r="K23" i="94" s="1"/>
  <c r="L23" i="94" s="1"/>
  <c r="K19" i="94"/>
  <c r="L19" i="94" s="1"/>
  <c r="K15" i="94"/>
  <c r="L15" i="94" s="1"/>
  <c r="K11" i="94"/>
  <c r="L11" i="94" s="1"/>
  <c r="J7" i="94"/>
  <c r="K7" i="94" s="1"/>
  <c r="L7" i="94" s="1"/>
  <c r="J3" i="94"/>
  <c r="K3" i="94" s="1"/>
  <c r="L3" i="94" s="1"/>
  <c r="J4" i="87"/>
  <c r="M2" i="87"/>
  <c r="K2" i="87"/>
  <c r="L2" i="87" s="1"/>
  <c r="J28" i="87"/>
  <c r="K28" i="87" s="1"/>
  <c r="L28" i="87" s="1"/>
  <c r="H30" i="87"/>
  <c r="M30" i="87" s="1"/>
  <c r="H14" i="87"/>
  <c r="M14" i="87" s="1"/>
  <c r="G44" i="87"/>
  <c r="J41" i="87"/>
  <c r="K36" i="87"/>
  <c r="L36" i="87" s="1"/>
  <c r="J25" i="87"/>
  <c r="J20" i="87"/>
  <c r="K20" i="87" s="1"/>
  <c r="L20" i="87" s="1"/>
  <c r="J12" i="87"/>
  <c r="K12" i="87" s="1"/>
  <c r="L12" i="87" s="1"/>
  <c r="J43" i="87"/>
  <c r="K43" i="87" s="1"/>
  <c r="L43" i="87" s="1"/>
  <c r="J40" i="87"/>
  <c r="K40" i="87" s="1"/>
  <c r="L40" i="87" s="1"/>
  <c r="K35" i="87"/>
  <c r="L35" i="87" s="1"/>
  <c r="K32" i="87"/>
  <c r="L32" i="87" s="1"/>
  <c r="J29" i="87"/>
  <c r="J27" i="87"/>
  <c r="K27" i="87" s="1"/>
  <c r="L27" i="87" s="1"/>
  <c r="J24" i="87"/>
  <c r="K24" i="87" s="1"/>
  <c r="L24" i="87" s="1"/>
  <c r="J21" i="87"/>
  <c r="K19" i="87"/>
  <c r="L19" i="87" s="1"/>
  <c r="K16" i="87"/>
  <c r="L16" i="87" s="1"/>
  <c r="J13" i="87"/>
  <c r="J11" i="87"/>
  <c r="K11" i="87" s="1"/>
  <c r="L11" i="87" s="1"/>
  <c r="J8" i="87"/>
  <c r="K8" i="87" s="1"/>
  <c r="L8" i="87" s="1"/>
  <c r="J5" i="87"/>
  <c r="K3" i="87"/>
  <c r="L3" i="87" s="1"/>
  <c r="H6" i="95"/>
  <c r="L5" i="93"/>
  <c r="L2" i="93"/>
  <c r="L34" i="87"/>
  <c r="L18" i="87"/>
  <c r="L38" i="87"/>
  <c r="L30" i="87"/>
  <c r="L22" i="87"/>
  <c r="L14" i="87"/>
  <c r="L6" i="87"/>
  <c r="H4" i="79"/>
  <c r="H12" i="79" s="1"/>
  <c r="G4" i="79"/>
  <c r="G12" i="79" s="1"/>
  <c r="F4" i="79"/>
  <c r="F12" i="79" s="1"/>
  <c r="E4" i="79"/>
  <c r="E12" i="79" s="1"/>
  <c r="J5" i="79"/>
  <c r="J6" i="79"/>
  <c r="M65" i="94" l="1"/>
  <c r="M44" i="87"/>
  <c r="P9" i="93"/>
  <c r="K2" i="94"/>
  <c r="J65" i="94"/>
  <c r="J31" i="102"/>
  <c r="M31" i="102"/>
  <c r="H31" i="102"/>
  <c r="K31" i="102"/>
  <c r="J7" i="79"/>
  <c r="M26" i="101"/>
  <c r="J26" i="101"/>
  <c r="H26" i="101"/>
  <c r="J41" i="100"/>
  <c r="K2" i="100"/>
  <c r="H41" i="100"/>
  <c r="M2" i="100"/>
  <c r="M41" i="100" s="1"/>
  <c r="J22" i="99"/>
  <c r="H22" i="99"/>
  <c r="M2" i="99"/>
  <c r="M22" i="99" s="1"/>
  <c r="K22" i="99"/>
  <c r="J17" i="97"/>
  <c r="K17" i="97"/>
  <c r="J29" i="96"/>
  <c r="H17" i="97"/>
  <c r="M2" i="97"/>
  <c r="M17" i="97" s="1"/>
  <c r="M29" i="96"/>
  <c r="H29" i="96"/>
  <c r="K29" i="96"/>
  <c r="H65" i="94"/>
  <c r="K51" i="93"/>
  <c r="J51" i="93"/>
  <c r="M51" i="93"/>
  <c r="H51" i="93"/>
  <c r="K21" i="87"/>
  <c r="L21" i="87" s="1"/>
  <c r="K25" i="87"/>
  <c r="L25" i="87" s="1"/>
  <c r="K17" i="87"/>
  <c r="L17" i="87" s="1"/>
  <c r="K13" i="87"/>
  <c r="L13" i="87" s="1"/>
  <c r="K4" i="87"/>
  <c r="L4" i="87" s="1"/>
  <c r="K29" i="87"/>
  <c r="L29" i="87" s="1"/>
  <c r="J44" i="87"/>
  <c r="K5" i="87"/>
  <c r="L5" i="87" s="1"/>
  <c r="K37" i="87"/>
  <c r="L37" i="87" s="1"/>
  <c r="K41" i="87"/>
  <c r="L41" i="87" s="1"/>
  <c r="K33" i="87"/>
  <c r="L33" i="87" s="1"/>
  <c r="H44" i="87"/>
  <c r="D4" i="79"/>
  <c r="L2" i="94" l="1"/>
  <c r="K65" i="94"/>
  <c r="K26" i="101"/>
  <c r="K41" i="100"/>
  <c r="L2" i="100"/>
  <c r="K44" i="87"/>
  <c r="J3" i="79"/>
  <c r="L3" i="79" s="1"/>
  <c r="J2" i="79"/>
  <c r="J4" i="79" l="1"/>
  <c r="J12" i="79" s="1"/>
  <c r="L2" i="79"/>
  <c r="L12" i="79" s="1"/>
</calcChain>
</file>

<file path=xl/sharedStrings.xml><?xml version="1.0" encoding="utf-8"?>
<sst xmlns="http://schemas.openxmlformats.org/spreadsheetml/2006/main" count="898" uniqueCount="59">
  <si>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</si>
  <si>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</si>
  <si>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</si>
  <si>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</si>
  <si>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</si>
  <si>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</si>
  <si>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</si>
  <si>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</si>
  <si>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</si>
  <si>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</si>
  <si>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</si>
  <si>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Total (a)</t>
  </si>
  <si>
    <t xml:space="preserve">Built up Area in 
Sq. Ft. 
</t>
  </si>
  <si>
    <t>2BHK</t>
  </si>
  <si>
    <t>Bldg 2</t>
  </si>
  <si>
    <t>Comp</t>
  </si>
  <si>
    <t>Total (b)</t>
  </si>
  <si>
    <t>Sr.No.</t>
  </si>
  <si>
    <t>Apartment Type</t>
  </si>
  <si>
    <t>Carpet Area (in Sqmts)</t>
  </si>
  <si>
    <t>Number of Apartment</t>
  </si>
  <si>
    <t>1BHK</t>
  </si>
  <si>
    <t>A wing</t>
  </si>
  <si>
    <t>B wing</t>
  </si>
  <si>
    <t>1st Floor to 7th Floor</t>
  </si>
  <si>
    <t>C wing</t>
  </si>
  <si>
    <t>2 bhk</t>
  </si>
  <si>
    <t>1 bhk</t>
  </si>
  <si>
    <t>balcony</t>
  </si>
  <si>
    <t>PLAN</t>
  </si>
  <si>
    <t>2 BHK</t>
  </si>
  <si>
    <t>1 BHK</t>
  </si>
  <si>
    <t xml:space="preserve"> As per Approved Plan Balcony Area in 
Sq. Ft.                      
</t>
  </si>
  <si>
    <t xml:space="preserve">Total Area in 
Sq. Ft.                      
</t>
  </si>
  <si>
    <t xml:space="preserve"> As per Approved Plan / RERA Carpet Area in 
Sq. Ft.                      
</t>
  </si>
  <si>
    <t>Sale / Rehab</t>
  </si>
  <si>
    <t>Sale</t>
  </si>
  <si>
    <t>Rehab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</si>
  <si>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</si>
  <si>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</si>
  <si>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</si>
  <si>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</si>
  <si>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</si>
  <si>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 A - Sale Flat</t>
  </si>
  <si>
    <t>A - Rehab</t>
  </si>
  <si>
    <t xml:space="preserve"> B - Sale Flat</t>
  </si>
  <si>
    <t>B - Rehab</t>
  </si>
  <si>
    <t xml:space="preserve"> C - Sale Flat</t>
  </si>
  <si>
    <t>C - Rehab</t>
  </si>
  <si>
    <t>Total (c)</t>
  </si>
  <si>
    <t>Total (a + b +c)</t>
  </si>
  <si>
    <t xml:space="preserve">1 BHK - 09                                         2 BHK - 18                                                           </t>
  </si>
  <si>
    <t xml:space="preserve">1 BHK - 05                                         2 BHK - 10                                                           </t>
  </si>
  <si>
    <t xml:space="preserve">1 BHK - 25                                         2 BHK - 04                                                           </t>
  </si>
  <si>
    <t xml:space="preserve">1 BHK - 17                                            2 BHK - 03                                                                                      </t>
  </si>
  <si>
    <t xml:space="preserve">1 BHK - 21                                         2 BHK - 18                                                           </t>
  </si>
  <si>
    <t xml:space="preserve">1 BHK - 14                                            2 BHK - 10                                                                                      </t>
  </si>
  <si>
    <t>Sale / Land Owner</t>
  </si>
  <si>
    <t>Land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</si>
</sst>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7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7"/>
      <color theme="1"/>
      <name val="Arial Narrow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Open Sans"/>
      <family val="2"/>
    </font>
    <font>
      <sz val="8"/>
      <name val="Calibri"/>
      <family val="2"/>
      <scheme val="minor"/>
    </font>
    <font>
      <b/>
      <sz val="11"/>
      <color theme="1"/>
      <name val="Open Sans"/>
      <family val="2"/>
    </font>
    <font>
      <b/>
      <sz val="7"/>
      <color rgb="FF000000"/>
      <name val="Arial Narrow"/>
      <family val="2"/>
    </font>
    <font>
      <sz val="9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1"/>
      <color theme="1"/>
      <name val="Arial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4048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43" fontId="2" fillId="0" borderId="0" xfId="0" applyNumberFormat="1" applyFont="1"/>
    <xf numFmtId="0" fontId="9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43" fontId="2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center"/>
      <protection hidden="1"/>
    </xf>
    <xf numFmtId="1" fontId="7" fillId="0" borderId="0" xfId="0" applyNumberFormat="1" applyFont="1" applyAlignment="1">
      <alignment horizontal="center"/>
    </xf>
    <xf numFmtId="164" fontId="0" fillId="0" borderId="0" xfId="0" applyNumberFormat="1"/>
    <xf numFmtId="164" fontId="5" fillId="3" borderId="7" xfId="0" applyNumberFormat="1" applyFont="1" applyFill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11" fillId="0" borderId="0" xfId="0" applyNumberFormat="1" applyFont="1"/>
    <xf numFmtId="0" fontId="12" fillId="2" borderId="7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2" fontId="7" fillId="0" borderId="0" xfId="0" applyNumberFormat="1" applyFont="1"/>
    <xf numFmtId="2" fontId="0" fillId="0" borderId="0" xfId="0" applyNumberFormat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0" xfId="2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/>
    </xf>
    <xf numFmtId="43" fontId="0" fillId="0" borderId="0" xfId="0" applyNumberFormat="1"/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7" fillId="0" borderId="9" xfId="0" applyFont="1" applyBorder="1"/>
    <xf numFmtId="0" fontId="0" fillId="0" borderId="0" xfId="0" applyAlignment="1">
      <alignment horizontal="left"/>
    </xf>
    <xf numFmtId="2" fontId="0" fillId="2" borderId="7" xfId="0" applyNumberFormat="1" applyFill="1" applyBorder="1" applyAlignment="1">
      <alignment horizontal="left" vertical="top" wrapText="1"/>
    </xf>
    <xf numFmtId="1" fontId="0" fillId="2" borderId="7" xfId="0" applyNumberFormat="1" applyFill="1" applyBorder="1" applyAlignment="1">
      <alignment horizontal="left" vertical="top" wrapText="1"/>
    </xf>
    <xf numFmtId="2" fontId="0" fillId="2" borderId="11" xfId="0" applyNumberForma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14" fillId="0" borderId="0" xfId="0" applyFont="1"/>
    <xf numFmtId="1" fontId="14" fillId="0" borderId="0" xfId="0" applyNumberFormat="1" applyFont="1"/>
    <xf numFmtId="2" fontId="14" fillId="0" borderId="0" xfId="0" applyNumberFormat="1" applyFont="1"/>
    <xf numFmtId="2" fontId="2" fillId="0" borderId="0" xfId="0" applyNumberFormat="1" applyFont="1"/>
    <xf numFmtId="1" fontId="14" fillId="0" borderId="7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/>
    <xf numFmtId="0" fontId="12" fillId="0" borderId="13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1" fontId="0" fillId="0" borderId="7" xfId="0" applyNumberForma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16" fillId="6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14" fillId="0" borderId="0" xfId="0" applyNumberFormat="1" applyFont="1"/>
    <xf numFmtId="164" fontId="0" fillId="0" borderId="0" xfId="0" applyNumberFormat="1" applyAlignment="1">
      <alignment horizontal="right"/>
    </xf>
    <xf numFmtId="1" fontId="0" fillId="2" borderId="0" xfId="0" applyNumberFormat="1" applyFill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1" fontId="0" fillId="2" borderId="11" xfId="0" applyNumberForma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3" fontId="0" fillId="0" borderId="0" xfId="1" applyFont="1"/>
    <xf numFmtId="0" fontId="19" fillId="0" borderId="3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5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7" fillId="0" borderId="12" xfId="1" applyFont="1" applyBorder="1" applyAlignment="1">
      <alignment horizontal="center"/>
    </xf>
    <xf numFmtId="1" fontId="7" fillId="0" borderId="12" xfId="2" applyNumberFormat="1" applyFont="1" applyBorder="1" applyAlignment="1">
      <alignment horizontal="center" vertical="top" wrapText="1"/>
    </xf>
    <xf numFmtId="43" fontId="7" fillId="0" borderId="12" xfId="1" applyFont="1" applyFill="1" applyBorder="1" applyAlignment="1">
      <alignment horizontal="center"/>
    </xf>
    <xf numFmtId="0" fontId="23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65" fontId="20" fillId="0" borderId="1" xfId="1" applyNumberFormat="1" applyFont="1" applyBorder="1" applyAlignment="1">
      <alignment horizontal="left"/>
    </xf>
    <xf numFmtId="165" fontId="20" fillId="0" borderId="1" xfId="1" applyNumberFormat="1" applyFont="1" applyBorder="1" applyAlignment="1">
      <alignment horizontal="center"/>
    </xf>
    <xf numFmtId="1" fontId="20" fillId="0" borderId="1" xfId="2" applyNumberFormat="1" applyFont="1" applyBorder="1" applyAlignment="1">
      <alignment horizontal="center" vertical="top" wrapText="1"/>
    </xf>
    <xf numFmtId="165" fontId="20" fillId="0" borderId="1" xfId="1" applyNumberFormat="1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165" fontId="24" fillId="0" borderId="3" xfId="1" applyNumberFormat="1" applyFont="1" applyBorder="1" applyAlignment="1">
      <alignment horizontal="center"/>
    </xf>
    <xf numFmtId="165" fontId="20" fillId="0" borderId="3" xfId="2" applyNumberFormat="1" applyFont="1" applyBorder="1" applyAlignment="1">
      <alignment horizontal="center" vertical="top" wrapText="1"/>
    </xf>
    <xf numFmtId="165" fontId="24" fillId="0" borderId="3" xfId="1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7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/>
    </xf>
    <xf numFmtId="43" fontId="4" fillId="0" borderId="0" xfId="1" applyFont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43" fontId="28" fillId="0" borderId="1" xfId="1" applyFont="1" applyBorder="1" applyAlignment="1">
      <alignment horizontal="center"/>
    </xf>
    <xf numFmtId="43" fontId="4" fillId="0" borderId="0" xfId="1" applyFont="1"/>
    <xf numFmtId="165" fontId="0" fillId="0" borderId="0" xfId="0" applyNumberFormat="1"/>
    <xf numFmtId="165" fontId="26" fillId="0" borderId="3" xfId="0" applyNumberFormat="1" applyFont="1" applyBorder="1" applyAlignment="1">
      <alignment horizontal="center"/>
    </xf>
    <xf numFmtId="165" fontId="26" fillId="0" borderId="4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5" fillId="0" borderId="14" xfId="0" applyNumberFormat="1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" fontId="26" fillId="0" borderId="3" xfId="0" applyNumberFormat="1" applyFont="1" applyBorder="1" applyAlignment="1">
      <alignment horizontal="center"/>
    </xf>
    <xf numFmtId="1" fontId="26" fillId="0" borderId="4" xfId="0" applyNumberFormat="1" applyFont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326572</xdr:colOff>
      <xdr:row>15</xdr:row>
      <xdr:rowOff>216210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4604F7-751E-5DA6-9BC3-D4B23534B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37297" cy="307202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27</xdr:row>
      <xdr:rowOff>0</xdr:rowOff>
    </xdr:from>
    <xdr:to>
      <xdr:col>16</xdr:col>
      <xdr:colOff>520472</xdr:colOff>
      <xdr:row>46</xdr:row>
      <xdr:rowOff>67620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922222-1376-9368-A81C-4A05E306C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953125"/>
          <a:ext cx="10858499" cy="368712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64</xdr:row>
      <xdr:rowOff>0</xdr:rowOff>
    </xdr:from>
    <xdr:to>
      <xdr:col>18</xdr:col>
      <xdr:colOff>20409</xdr:colOff>
      <xdr:row>80</xdr:row>
      <xdr:rowOff>24735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347F9C-C6F9-F791-7ABE-7A470D278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36" y="13811250"/>
          <a:ext cx="11562051" cy="3072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109538</xdr:colOff>
      <xdr:row>0</xdr:row>
      <xdr:rowOff>0</xdr:rowOff>
    </xdr:from>
    <xdr:to>
      <xdr:col>17</xdr:col>
      <xdr:colOff>16414</xdr:colOff>
      <xdr:row>38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9CC25-1974-2E36-4C05-CA3659444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2288" y="0"/>
          <a:ext cx="6012401" cy="7734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zoomScale="160" zoomScaleNormal="160" workbookViewId="0">
      <selection activeCell="N1" sqref="N1"/>
    </sheetView>
  </sheetViews>
  <sheetFormatPr defaultRowHeight="15" x14ac:dyDescent="0.25"/>
  <cols>
    <col min="1" max="1" width="3.85546875" style="15" customWidth="1"/>
    <col min="2" max="2" width="5" style="15" customWidth="1"/>
    <col min="3" max="3" width="5.140625" style="44" customWidth="1"/>
    <col min="4" max="4" width="5.85546875" style="15" customWidth="1"/>
    <col min="5" max="5" width="7" style="21" customWidth="1"/>
    <col min="6" max="6" width="7.42578125" style="21" customWidth="1"/>
    <col min="7" max="7" width="6" style="21" customWidth="1"/>
    <col min="8" max="8" width="6.42578125" customWidth="1"/>
    <col min="9" max="9" width="6.85546875" customWidth="1"/>
    <col min="10" max="10" width="13.42578125" customWidth="1"/>
    <col min="11" max="11" width="12.7109375" customWidth="1"/>
    <col min="12" max="12" width="7.7109375" customWidth="1"/>
    <col min="13" max="13" width="11.28515625" customWidth="1"/>
    <col min="14" max="14" width="8.42578125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5.5" customHeight="1" x14ac:dyDescent="0.25">
      <c r="A1" s="24" t="s">
        <v>1</v>
      </c>
      <c r="B1" s="24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76" t="s">
        <v>33</v>
      </c>
      <c r="H1" s="23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57</v>
      </c>
      <c r="O1" s="6"/>
    </row>
    <row r="2" spans="1:28" x14ac:dyDescent="0.25">
      <c r="A2" s="80">
        <v>1</v>
      </c>
      <c r="B2" s="80">
        <v>101</v>
      </c>
      <c r="C2" s="80">
        <v>1</v>
      </c>
      <c r="D2" s="80" t="s">
        <v>30</v>
      </c>
      <c r="E2" s="90">
        <v>567</v>
      </c>
      <c r="F2" s="90">
        <v>64</v>
      </c>
      <c r="G2" s="90">
        <f>E2+F2</f>
        <v>631</v>
      </c>
      <c r="H2" s="90">
        <f>G2*1.1</f>
        <v>694.1</v>
      </c>
      <c r="I2" s="80">
        <v>9000</v>
      </c>
      <c r="J2" s="91">
        <v>0</v>
      </c>
      <c r="K2" s="92">
        <f>J2*1.06</f>
        <v>0</v>
      </c>
      <c r="L2" s="93">
        <f>MROUND((K2*0.025/12),500)</f>
        <v>0</v>
      </c>
      <c r="M2" s="94">
        <f>H2*2600</f>
        <v>1804660</v>
      </c>
      <c r="N2" s="80" t="s">
        <v>58</v>
      </c>
    </row>
    <row r="3" spans="1:28" x14ac:dyDescent="0.25">
      <c r="A3" s="80">
        <v>2</v>
      </c>
      <c r="B3" s="80">
        <v>102</v>
      </c>
      <c r="C3" s="80">
        <v>1</v>
      </c>
      <c r="D3" s="80" t="s">
        <v>30</v>
      </c>
      <c r="E3" s="90">
        <v>557</v>
      </c>
      <c r="F3" s="90">
        <v>66</v>
      </c>
      <c r="G3" s="90">
        <f t="shared" ref="G3:G43" si="0">E3+F3</f>
        <v>623</v>
      </c>
      <c r="H3" s="90">
        <f t="shared" ref="H3:H43" si="1">G3*1.1</f>
        <v>685.30000000000007</v>
      </c>
      <c r="I3" s="80">
        <v>9000</v>
      </c>
      <c r="J3" s="91">
        <v>0</v>
      </c>
      <c r="K3" s="92">
        <f t="shared" ref="K3:K43" si="2">J3*1.06</f>
        <v>0</v>
      </c>
      <c r="L3" s="93">
        <f t="shared" ref="L3:L43" si="3">MROUND((K3*0.025/12),500)</f>
        <v>0</v>
      </c>
      <c r="M3" s="94">
        <f t="shared" ref="M3:M43" si="4">H3*2600</f>
        <v>1781780.0000000002</v>
      </c>
      <c r="N3" s="80" t="s">
        <v>58</v>
      </c>
    </row>
    <row r="4" spans="1:28" x14ac:dyDescent="0.25">
      <c r="A4" s="80">
        <v>3</v>
      </c>
      <c r="B4" s="80">
        <v>103</v>
      </c>
      <c r="C4" s="80">
        <v>1</v>
      </c>
      <c r="D4" s="80" t="s">
        <v>30</v>
      </c>
      <c r="E4" s="90">
        <v>555</v>
      </c>
      <c r="F4" s="90">
        <v>33</v>
      </c>
      <c r="G4" s="90">
        <f t="shared" si="0"/>
        <v>588</v>
      </c>
      <c r="H4" s="90">
        <f t="shared" si="1"/>
        <v>646.80000000000007</v>
      </c>
      <c r="I4" s="80">
        <v>9000</v>
      </c>
      <c r="J4" s="91">
        <f t="shared" ref="J4:J43" si="5">G4*I4</f>
        <v>5292000</v>
      </c>
      <c r="K4" s="92">
        <f t="shared" si="2"/>
        <v>5609520</v>
      </c>
      <c r="L4" s="93">
        <f t="shared" si="3"/>
        <v>11500</v>
      </c>
      <c r="M4" s="94">
        <f t="shared" si="4"/>
        <v>1681680.0000000002</v>
      </c>
      <c r="N4" s="80" t="s">
        <v>36</v>
      </c>
    </row>
    <row r="5" spans="1:28" x14ac:dyDescent="0.25">
      <c r="A5" s="80">
        <v>4</v>
      </c>
      <c r="B5" s="80">
        <v>104</v>
      </c>
      <c r="C5" s="80">
        <v>1</v>
      </c>
      <c r="D5" s="80" t="s">
        <v>30</v>
      </c>
      <c r="E5" s="90">
        <v>577</v>
      </c>
      <c r="F5" s="90">
        <v>66</v>
      </c>
      <c r="G5" s="90">
        <f t="shared" si="0"/>
        <v>643</v>
      </c>
      <c r="H5" s="90">
        <f t="shared" si="1"/>
        <v>707.30000000000007</v>
      </c>
      <c r="I5" s="80">
        <v>9000</v>
      </c>
      <c r="J5" s="91">
        <f t="shared" si="5"/>
        <v>5787000</v>
      </c>
      <c r="K5" s="92">
        <f t="shared" si="2"/>
        <v>6134220</v>
      </c>
      <c r="L5" s="93">
        <f t="shared" si="3"/>
        <v>13000</v>
      </c>
      <c r="M5" s="94">
        <f t="shared" si="4"/>
        <v>1838980.0000000002</v>
      </c>
      <c r="N5" s="80" t="s">
        <v>36</v>
      </c>
    </row>
    <row r="6" spans="1:28" x14ac:dyDescent="0.25">
      <c r="A6" s="80">
        <v>5</v>
      </c>
      <c r="B6" s="80">
        <v>105</v>
      </c>
      <c r="C6" s="80">
        <v>1</v>
      </c>
      <c r="D6" s="80" t="s">
        <v>31</v>
      </c>
      <c r="E6" s="90">
        <v>361</v>
      </c>
      <c r="F6" s="90">
        <v>31</v>
      </c>
      <c r="G6" s="90">
        <f t="shared" si="0"/>
        <v>392</v>
      </c>
      <c r="H6" s="90">
        <f t="shared" si="1"/>
        <v>431.20000000000005</v>
      </c>
      <c r="I6" s="80">
        <v>9000</v>
      </c>
      <c r="J6" s="91">
        <v>0</v>
      </c>
      <c r="K6" s="92">
        <f t="shared" si="2"/>
        <v>0</v>
      </c>
      <c r="L6" s="93">
        <f t="shared" si="3"/>
        <v>0</v>
      </c>
      <c r="M6" s="94">
        <f t="shared" si="4"/>
        <v>1121120.0000000002</v>
      </c>
      <c r="N6" s="80" t="s">
        <v>58</v>
      </c>
    </row>
    <row r="7" spans="1:28" x14ac:dyDescent="0.25">
      <c r="A7" s="80">
        <v>6</v>
      </c>
      <c r="B7" s="80">
        <v>106</v>
      </c>
      <c r="C7" s="80">
        <v>1</v>
      </c>
      <c r="D7" s="80" t="s">
        <v>31</v>
      </c>
      <c r="E7" s="90">
        <v>360</v>
      </c>
      <c r="F7" s="90">
        <v>31</v>
      </c>
      <c r="G7" s="90">
        <f t="shared" si="0"/>
        <v>391</v>
      </c>
      <c r="H7" s="90">
        <f t="shared" si="1"/>
        <v>430.1</v>
      </c>
      <c r="I7" s="80">
        <v>9000</v>
      </c>
      <c r="J7" s="91">
        <f t="shared" si="5"/>
        <v>3519000</v>
      </c>
      <c r="K7" s="92">
        <f t="shared" si="2"/>
        <v>3730140</v>
      </c>
      <c r="L7" s="93">
        <f t="shared" si="3"/>
        <v>8000</v>
      </c>
      <c r="M7" s="94">
        <f t="shared" si="4"/>
        <v>1118260</v>
      </c>
      <c r="N7" s="80" t="s">
        <v>36</v>
      </c>
    </row>
    <row r="8" spans="1:28" x14ac:dyDescent="0.25">
      <c r="A8" s="80">
        <v>7</v>
      </c>
      <c r="B8" s="80">
        <v>201</v>
      </c>
      <c r="C8" s="80">
        <v>2</v>
      </c>
      <c r="D8" s="80" t="s">
        <v>30</v>
      </c>
      <c r="E8" s="90">
        <v>567</v>
      </c>
      <c r="F8" s="90">
        <v>64</v>
      </c>
      <c r="G8" s="90">
        <f t="shared" si="0"/>
        <v>631</v>
      </c>
      <c r="H8" s="90">
        <f t="shared" si="1"/>
        <v>694.1</v>
      </c>
      <c r="I8" s="80">
        <v>9000</v>
      </c>
      <c r="J8" s="91">
        <f t="shared" si="5"/>
        <v>5679000</v>
      </c>
      <c r="K8" s="92">
        <f t="shared" si="2"/>
        <v>6019740</v>
      </c>
      <c r="L8" s="93">
        <f t="shared" si="3"/>
        <v>12500</v>
      </c>
      <c r="M8" s="94">
        <f t="shared" si="4"/>
        <v>1804660</v>
      </c>
      <c r="N8" s="80" t="s">
        <v>36</v>
      </c>
      <c r="Q8" t="s">
        <v>22</v>
      </c>
      <c r="T8" s="53"/>
      <c r="W8" t="s">
        <v>28</v>
      </c>
    </row>
    <row r="9" spans="1:28" x14ac:dyDescent="0.25">
      <c r="A9" s="80">
        <v>8</v>
      </c>
      <c r="B9" s="80">
        <v>202</v>
      </c>
      <c r="C9" s="80">
        <v>2</v>
      </c>
      <c r="D9" s="80" t="s">
        <v>30</v>
      </c>
      <c r="E9" s="90">
        <v>557</v>
      </c>
      <c r="F9" s="90">
        <v>66</v>
      </c>
      <c r="G9" s="90">
        <f t="shared" si="0"/>
        <v>623</v>
      </c>
      <c r="H9" s="90">
        <f t="shared" si="1"/>
        <v>685.30000000000007</v>
      </c>
      <c r="I9" s="80">
        <v>9000</v>
      </c>
      <c r="J9" s="91">
        <f t="shared" si="5"/>
        <v>5607000</v>
      </c>
      <c r="K9" s="92">
        <f t="shared" si="2"/>
        <v>5943420</v>
      </c>
      <c r="L9" s="93">
        <f t="shared" si="3"/>
        <v>12500</v>
      </c>
      <c r="M9" s="94">
        <f t="shared" si="4"/>
        <v>1781780.0000000002</v>
      </c>
      <c r="N9" s="80" t="s">
        <v>36</v>
      </c>
      <c r="Q9" t="s">
        <v>24</v>
      </c>
      <c r="R9">
        <v>1</v>
      </c>
      <c r="S9" t="s">
        <v>26</v>
      </c>
      <c r="T9" s="53">
        <v>52.634999999999998</v>
      </c>
      <c r="U9" s="54">
        <f>T9*10.764</f>
        <v>566.56313999999998</v>
      </c>
      <c r="W9">
        <v>5.9210000000000003</v>
      </c>
      <c r="X9" s="54">
        <f>W9*10.764</f>
        <v>63.733643999999998</v>
      </c>
      <c r="Y9" s="3"/>
    </row>
    <row r="10" spans="1:28" x14ac:dyDescent="0.25">
      <c r="A10" s="80">
        <v>9</v>
      </c>
      <c r="B10" s="80">
        <v>203</v>
      </c>
      <c r="C10" s="80">
        <v>2</v>
      </c>
      <c r="D10" s="80" t="s">
        <v>30</v>
      </c>
      <c r="E10" s="90">
        <v>555</v>
      </c>
      <c r="F10" s="90">
        <v>33</v>
      </c>
      <c r="G10" s="90">
        <f t="shared" si="0"/>
        <v>588</v>
      </c>
      <c r="H10" s="90">
        <f t="shared" si="1"/>
        <v>646.80000000000007</v>
      </c>
      <c r="I10" s="80">
        <v>9000</v>
      </c>
      <c r="J10" s="91">
        <f t="shared" si="5"/>
        <v>5292000</v>
      </c>
      <c r="K10" s="92">
        <f t="shared" si="2"/>
        <v>5609520</v>
      </c>
      <c r="L10" s="93">
        <f t="shared" si="3"/>
        <v>11500</v>
      </c>
      <c r="M10" s="94">
        <f t="shared" si="4"/>
        <v>1681680.0000000002</v>
      </c>
      <c r="N10" s="80" t="s">
        <v>36</v>
      </c>
      <c r="R10">
        <v>2</v>
      </c>
      <c r="S10" t="s">
        <v>26</v>
      </c>
      <c r="T10" s="53">
        <v>51.746000000000002</v>
      </c>
      <c r="U10" s="54">
        <f t="shared" ref="U10:U14" si="6">T10*10.764</f>
        <v>556.99394399999994</v>
      </c>
      <c r="W10">
        <v>6.09</v>
      </c>
      <c r="X10" s="54">
        <f t="shared" ref="X10:X14" si="7">W10*10.764</f>
        <v>65.552759999999992</v>
      </c>
      <c r="Y10" s="3"/>
    </row>
    <row r="11" spans="1:28" x14ac:dyDescent="0.25">
      <c r="A11" s="80">
        <v>10</v>
      </c>
      <c r="B11" s="80">
        <v>204</v>
      </c>
      <c r="C11" s="80">
        <v>2</v>
      </c>
      <c r="D11" s="80" t="s">
        <v>30</v>
      </c>
      <c r="E11" s="90">
        <v>577</v>
      </c>
      <c r="F11" s="90">
        <v>66</v>
      </c>
      <c r="G11" s="90">
        <f t="shared" si="0"/>
        <v>643</v>
      </c>
      <c r="H11" s="90">
        <f t="shared" si="1"/>
        <v>707.30000000000007</v>
      </c>
      <c r="I11" s="80">
        <v>9000</v>
      </c>
      <c r="J11" s="91">
        <f t="shared" si="5"/>
        <v>5787000</v>
      </c>
      <c r="K11" s="92">
        <f t="shared" si="2"/>
        <v>6134220</v>
      </c>
      <c r="L11" s="93">
        <f t="shared" si="3"/>
        <v>13000</v>
      </c>
      <c r="M11" s="94">
        <f t="shared" si="4"/>
        <v>1838980.0000000002</v>
      </c>
      <c r="N11" s="80" t="s">
        <v>36</v>
      </c>
      <c r="R11">
        <v>3</v>
      </c>
      <c r="S11" t="s">
        <v>26</v>
      </c>
      <c r="T11" s="53">
        <v>51.521999999999998</v>
      </c>
      <c r="U11" s="54">
        <f t="shared" si="6"/>
        <v>554.582808</v>
      </c>
      <c r="W11">
        <v>3.04</v>
      </c>
      <c r="X11" s="54">
        <f t="shared" si="7"/>
        <v>32.722560000000001</v>
      </c>
      <c r="Y11" s="3"/>
    </row>
    <row r="12" spans="1:28" x14ac:dyDescent="0.25">
      <c r="A12" s="80">
        <v>11</v>
      </c>
      <c r="B12" s="80">
        <v>205</v>
      </c>
      <c r="C12" s="80">
        <v>2</v>
      </c>
      <c r="D12" s="80" t="s">
        <v>31</v>
      </c>
      <c r="E12" s="90">
        <v>361</v>
      </c>
      <c r="F12" s="90">
        <v>31</v>
      </c>
      <c r="G12" s="90">
        <f t="shared" si="0"/>
        <v>392</v>
      </c>
      <c r="H12" s="90">
        <f t="shared" si="1"/>
        <v>431.20000000000005</v>
      </c>
      <c r="I12" s="80">
        <v>9000</v>
      </c>
      <c r="J12" s="91">
        <f t="shared" si="5"/>
        <v>3528000</v>
      </c>
      <c r="K12" s="92">
        <f t="shared" si="2"/>
        <v>3739680</v>
      </c>
      <c r="L12" s="93">
        <f t="shared" si="3"/>
        <v>8000</v>
      </c>
      <c r="M12" s="94">
        <f t="shared" si="4"/>
        <v>1121120.0000000002</v>
      </c>
      <c r="N12" s="80" t="s">
        <v>36</v>
      </c>
      <c r="R12">
        <v>4</v>
      </c>
      <c r="S12" t="s">
        <v>26</v>
      </c>
      <c r="T12" s="53">
        <v>53.561999999999998</v>
      </c>
      <c r="U12" s="54">
        <f t="shared" si="6"/>
        <v>576.54136799999992</v>
      </c>
      <c r="W12">
        <v>6.0890000000000004</v>
      </c>
      <c r="X12" s="54">
        <f t="shared" si="7"/>
        <v>65.541995999999997</v>
      </c>
      <c r="Y12" s="3"/>
    </row>
    <row r="13" spans="1:28" x14ac:dyDescent="0.25">
      <c r="A13" s="80">
        <v>12</v>
      </c>
      <c r="B13" s="80">
        <v>206</v>
      </c>
      <c r="C13" s="80">
        <v>2</v>
      </c>
      <c r="D13" s="80" t="s">
        <v>31</v>
      </c>
      <c r="E13" s="90">
        <v>360</v>
      </c>
      <c r="F13" s="90">
        <v>31</v>
      </c>
      <c r="G13" s="90">
        <f t="shared" si="0"/>
        <v>391</v>
      </c>
      <c r="H13" s="90">
        <f t="shared" si="1"/>
        <v>430.1</v>
      </c>
      <c r="I13" s="80">
        <v>9000</v>
      </c>
      <c r="J13" s="91">
        <f t="shared" si="5"/>
        <v>3519000</v>
      </c>
      <c r="K13" s="92">
        <f t="shared" si="2"/>
        <v>3730140</v>
      </c>
      <c r="L13" s="93">
        <f t="shared" si="3"/>
        <v>8000</v>
      </c>
      <c r="M13" s="94">
        <f t="shared" si="4"/>
        <v>1118260</v>
      </c>
      <c r="N13" s="80" t="s">
        <v>36</v>
      </c>
      <c r="R13">
        <v>5</v>
      </c>
      <c r="S13" t="s">
        <v>27</v>
      </c>
      <c r="T13" s="53">
        <v>33.518999999999998</v>
      </c>
      <c r="U13" s="54">
        <f t="shared" si="6"/>
        <v>360.79851599999995</v>
      </c>
      <c r="W13">
        <v>2.8879999999999999</v>
      </c>
      <c r="X13" s="54">
        <f t="shared" si="7"/>
        <v>31.086431999999999</v>
      </c>
      <c r="Y13" s="3"/>
    </row>
    <row r="14" spans="1:28" x14ac:dyDescent="0.25">
      <c r="A14" s="80">
        <v>13</v>
      </c>
      <c r="B14" s="80">
        <v>301</v>
      </c>
      <c r="C14" s="80">
        <v>3</v>
      </c>
      <c r="D14" s="80" t="s">
        <v>30</v>
      </c>
      <c r="E14" s="90">
        <v>567</v>
      </c>
      <c r="F14" s="90">
        <v>64</v>
      </c>
      <c r="G14" s="90">
        <f t="shared" si="0"/>
        <v>631</v>
      </c>
      <c r="H14" s="90">
        <f t="shared" si="1"/>
        <v>694.1</v>
      </c>
      <c r="I14" s="80">
        <v>9000</v>
      </c>
      <c r="J14" s="91">
        <v>0</v>
      </c>
      <c r="K14" s="92">
        <f t="shared" si="2"/>
        <v>0</v>
      </c>
      <c r="L14" s="93">
        <f t="shared" si="3"/>
        <v>0</v>
      </c>
      <c r="M14" s="94">
        <f t="shared" si="4"/>
        <v>1804660</v>
      </c>
      <c r="N14" s="80" t="s">
        <v>58</v>
      </c>
      <c r="R14">
        <v>6</v>
      </c>
      <c r="S14" t="s">
        <v>27</v>
      </c>
      <c r="T14" s="53">
        <v>33.414000000000001</v>
      </c>
      <c r="U14" s="54">
        <f t="shared" si="6"/>
        <v>359.668296</v>
      </c>
      <c r="W14">
        <v>2.887</v>
      </c>
      <c r="X14" s="54">
        <f t="shared" si="7"/>
        <v>31.075667999999997</v>
      </c>
      <c r="Y14" s="3"/>
    </row>
    <row r="15" spans="1:28" x14ac:dyDescent="0.25">
      <c r="A15" s="80">
        <v>14</v>
      </c>
      <c r="B15" s="80">
        <v>302</v>
      </c>
      <c r="C15" s="80">
        <v>3</v>
      </c>
      <c r="D15" s="80" t="s">
        <v>30</v>
      </c>
      <c r="E15" s="90">
        <v>557</v>
      </c>
      <c r="F15" s="90">
        <v>66</v>
      </c>
      <c r="G15" s="90">
        <f t="shared" si="0"/>
        <v>623</v>
      </c>
      <c r="H15" s="90">
        <f t="shared" si="1"/>
        <v>685.30000000000007</v>
      </c>
      <c r="I15" s="80">
        <v>9000</v>
      </c>
      <c r="J15" s="91">
        <v>0</v>
      </c>
      <c r="K15" s="92">
        <f t="shared" si="2"/>
        <v>0</v>
      </c>
      <c r="L15" s="93">
        <f t="shared" si="3"/>
        <v>0</v>
      </c>
      <c r="M15" s="94">
        <f t="shared" si="4"/>
        <v>1781780.0000000002</v>
      </c>
      <c r="N15" s="80" t="s">
        <v>58</v>
      </c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spans="1:28" x14ac:dyDescent="0.25">
      <c r="A16" s="80">
        <v>15</v>
      </c>
      <c r="B16" s="80">
        <v>303</v>
      </c>
      <c r="C16" s="80">
        <v>3</v>
      </c>
      <c r="D16" s="80" t="s">
        <v>30</v>
      </c>
      <c r="E16" s="90">
        <v>555</v>
      </c>
      <c r="F16" s="90">
        <v>33</v>
      </c>
      <c r="G16" s="90">
        <f t="shared" si="0"/>
        <v>588</v>
      </c>
      <c r="H16" s="90">
        <f t="shared" si="1"/>
        <v>646.80000000000007</v>
      </c>
      <c r="I16" s="80">
        <v>9000</v>
      </c>
      <c r="J16" s="91">
        <v>0</v>
      </c>
      <c r="K16" s="92">
        <f t="shared" si="2"/>
        <v>0</v>
      </c>
      <c r="L16" s="93">
        <f t="shared" si="3"/>
        <v>0</v>
      </c>
      <c r="M16" s="94">
        <f t="shared" si="4"/>
        <v>1681680.0000000002</v>
      </c>
      <c r="N16" s="80" t="s">
        <v>58</v>
      </c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spans="1:28" x14ac:dyDescent="0.25">
      <c r="A17" s="80">
        <v>16</v>
      </c>
      <c r="B17" s="80">
        <v>304</v>
      </c>
      <c r="C17" s="80">
        <v>3</v>
      </c>
      <c r="D17" s="80" t="s">
        <v>30</v>
      </c>
      <c r="E17" s="90">
        <v>577</v>
      </c>
      <c r="F17" s="90">
        <v>66</v>
      </c>
      <c r="G17" s="90">
        <f t="shared" si="0"/>
        <v>643</v>
      </c>
      <c r="H17" s="90">
        <f t="shared" si="1"/>
        <v>707.30000000000007</v>
      </c>
      <c r="I17" s="80">
        <v>9000</v>
      </c>
      <c r="J17" s="91">
        <v>0</v>
      </c>
      <c r="K17" s="92">
        <f t="shared" si="2"/>
        <v>0</v>
      </c>
      <c r="L17" s="93">
        <f t="shared" si="3"/>
        <v>0</v>
      </c>
      <c r="M17" s="94">
        <f t="shared" si="4"/>
        <v>1838980.0000000002</v>
      </c>
      <c r="N17" s="80" t="s">
        <v>58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spans="1:28" x14ac:dyDescent="0.25">
      <c r="A18" s="80">
        <v>17</v>
      </c>
      <c r="B18" s="80">
        <v>305</v>
      </c>
      <c r="C18" s="80">
        <v>3</v>
      </c>
      <c r="D18" s="80" t="s">
        <v>31</v>
      </c>
      <c r="E18" s="90">
        <v>361</v>
      </c>
      <c r="F18" s="90">
        <v>31</v>
      </c>
      <c r="G18" s="90">
        <f t="shared" si="0"/>
        <v>392</v>
      </c>
      <c r="H18" s="90">
        <f t="shared" si="1"/>
        <v>431.20000000000005</v>
      </c>
      <c r="I18" s="80">
        <v>9000</v>
      </c>
      <c r="J18" s="91">
        <v>0</v>
      </c>
      <c r="K18" s="92">
        <f t="shared" si="2"/>
        <v>0</v>
      </c>
      <c r="L18" s="93">
        <f t="shared" si="3"/>
        <v>0</v>
      </c>
      <c r="M18" s="94">
        <f t="shared" si="4"/>
        <v>1121120.0000000002</v>
      </c>
      <c r="N18" s="80" t="s">
        <v>58</v>
      </c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1:28" x14ac:dyDescent="0.25">
      <c r="A19" s="80">
        <v>18</v>
      </c>
      <c r="B19" s="80">
        <v>306</v>
      </c>
      <c r="C19" s="80">
        <v>3</v>
      </c>
      <c r="D19" s="80" t="s">
        <v>31</v>
      </c>
      <c r="E19" s="90">
        <v>360</v>
      </c>
      <c r="F19" s="90">
        <v>31</v>
      </c>
      <c r="G19" s="90">
        <f t="shared" si="0"/>
        <v>391</v>
      </c>
      <c r="H19" s="90">
        <f t="shared" si="1"/>
        <v>430.1</v>
      </c>
      <c r="I19" s="80">
        <v>9000</v>
      </c>
      <c r="J19" s="91">
        <v>0</v>
      </c>
      <c r="K19" s="92">
        <f t="shared" si="2"/>
        <v>0</v>
      </c>
      <c r="L19" s="93">
        <f t="shared" si="3"/>
        <v>0</v>
      </c>
      <c r="M19" s="94">
        <f t="shared" si="4"/>
        <v>1118260</v>
      </c>
      <c r="N19" s="80" t="s">
        <v>58</v>
      </c>
      <c r="T19" s="53"/>
      <c r="U19" s="54"/>
      <c r="V19" s="53"/>
      <c r="W19" s="53"/>
      <c r="X19" s="54"/>
      <c r="Y19" s="53"/>
      <c r="Z19" s="53"/>
      <c r="AA19" s="53"/>
      <c r="AB19" s="53"/>
    </row>
    <row r="20" spans="1:28" x14ac:dyDescent="0.25">
      <c r="A20" s="80">
        <v>19</v>
      </c>
      <c r="B20" s="80">
        <v>401</v>
      </c>
      <c r="C20" s="80">
        <v>4</v>
      </c>
      <c r="D20" s="80" t="s">
        <v>30</v>
      </c>
      <c r="E20" s="90">
        <v>567</v>
      </c>
      <c r="F20" s="90">
        <v>64</v>
      </c>
      <c r="G20" s="90">
        <f t="shared" si="0"/>
        <v>631</v>
      </c>
      <c r="H20" s="90">
        <f t="shared" si="1"/>
        <v>694.1</v>
      </c>
      <c r="I20" s="80">
        <v>9000</v>
      </c>
      <c r="J20" s="91">
        <f t="shared" si="5"/>
        <v>5679000</v>
      </c>
      <c r="K20" s="92">
        <f t="shared" si="2"/>
        <v>6019740</v>
      </c>
      <c r="L20" s="93">
        <f t="shared" si="3"/>
        <v>12500</v>
      </c>
      <c r="M20" s="94">
        <f t="shared" si="4"/>
        <v>1804660</v>
      </c>
      <c r="N20" s="80" t="s">
        <v>36</v>
      </c>
      <c r="T20" s="53"/>
      <c r="U20" s="54"/>
      <c r="V20" s="53"/>
      <c r="W20" s="53"/>
      <c r="X20" s="54"/>
      <c r="Y20" s="53"/>
      <c r="Z20" s="53"/>
      <c r="AA20" s="53"/>
      <c r="AB20" s="53"/>
    </row>
    <row r="21" spans="1:28" x14ac:dyDescent="0.25">
      <c r="A21" s="80">
        <v>20</v>
      </c>
      <c r="B21" s="80">
        <v>402</v>
      </c>
      <c r="C21" s="80">
        <v>4</v>
      </c>
      <c r="D21" s="80" t="s">
        <v>30</v>
      </c>
      <c r="E21" s="90">
        <v>557</v>
      </c>
      <c r="F21" s="90">
        <v>66</v>
      </c>
      <c r="G21" s="90">
        <f t="shared" si="0"/>
        <v>623</v>
      </c>
      <c r="H21" s="90">
        <f t="shared" si="1"/>
        <v>685.30000000000007</v>
      </c>
      <c r="I21" s="80">
        <v>9000</v>
      </c>
      <c r="J21" s="91">
        <f t="shared" si="5"/>
        <v>5607000</v>
      </c>
      <c r="K21" s="92">
        <f t="shared" si="2"/>
        <v>5943420</v>
      </c>
      <c r="L21" s="93">
        <f t="shared" si="3"/>
        <v>12500</v>
      </c>
      <c r="M21" s="94">
        <f t="shared" si="4"/>
        <v>1781780.0000000002</v>
      </c>
      <c r="N21" s="80" t="s">
        <v>36</v>
      </c>
      <c r="T21" s="53"/>
      <c r="U21" s="54"/>
      <c r="V21" s="53"/>
      <c r="W21" s="53"/>
      <c r="X21" s="54"/>
      <c r="Y21" s="53"/>
      <c r="Z21" s="53"/>
      <c r="AA21" s="53"/>
      <c r="AB21" s="53"/>
    </row>
    <row r="22" spans="1:28" x14ac:dyDescent="0.25">
      <c r="A22" s="80">
        <v>21</v>
      </c>
      <c r="B22" s="80">
        <v>403</v>
      </c>
      <c r="C22" s="80">
        <v>4</v>
      </c>
      <c r="D22" s="80" t="s">
        <v>30</v>
      </c>
      <c r="E22" s="90">
        <v>555</v>
      </c>
      <c r="F22" s="90">
        <v>33</v>
      </c>
      <c r="G22" s="90">
        <f t="shared" si="0"/>
        <v>588</v>
      </c>
      <c r="H22" s="90">
        <f t="shared" si="1"/>
        <v>646.80000000000007</v>
      </c>
      <c r="I22" s="80">
        <v>9000</v>
      </c>
      <c r="J22" s="91">
        <f t="shared" si="5"/>
        <v>5292000</v>
      </c>
      <c r="K22" s="92">
        <f t="shared" si="2"/>
        <v>5609520</v>
      </c>
      <c r="L22" s="93">
        <f t="shared" si="3"/>
        <v>11500</v>
      </c>
      <c r="M22" s="94">
        <f t="shared" si="4"/>
        <v>1681680.0000000002</v>
      </c>
      <c r="N22" s="80" t="s">
        <v>36</v>
      </c>
      <c r="T22" s="53"/>
      <c r="U22" s="54"/>
      <c r="V22" s="53"/>
      <c r="W22" s="53"/>
      <c r="X22" s="54"/>
      <c r="Y22" s="53"/>
      <c r="Z22" s="53"/>
      <c r="AA22" s="53"/>
      <c r="AB22" s="53"/>
    </row>
    <row r="23" spans="1:28" x14ac:dyDescent="0.25">
      <c r="A23" s="80">
        <v>22</v>
      </c>
      <c r="B23" s="80">
        <v>404</v>
      </c>
      <c r="C23" s="80">
        <v>4</v>
      </c>
      <c r="D23" s="80" t="s">
        <v>30</v>
      </c>
      <c r="E23" s="90">
        <v>577</v>
      </c>
      <c r="F23" s="90">
        <v>66</v>
      </c>
      <c r="G23" s="90">
        <f t="shared" si="0"/>
        <v>643</v>
      </c>
      <c r="H23" s="90">
        <f t="shared" si="1"/>
        <v>707.30000000000007</v>
      </c>
      <c r="I23" s="80">
        <v>9000</v>
      </c>
      <c r="J23" s="91">
        <f t="shared" si="5"/>
        <v>5787000</v>
      </c>
      <c r="K23" s="92">
        <f t="shared" si="2"/>
        <v>6134220</v>
      </c>
      <c r="L23" s="93">
        <f t="shared" si="3"/>
        <v>13000</v>
      </c>
      <c r="M23" s="94">
        <f t="shared" si="4"/>
        <v>1838980.0000000002</v>
      </c>
      <c r="N23" s="80" t="s">
        <v>36</v>
      </c>
      <c r="T23" s="53"/>
      <c r="U23" s="54"/>
      <c r="V23" s="53"/>
      <c r="W23" s="53"/>
      <c r="X23" s="54"/>
      <c r="Y23" s="53"/>
      <c r="Z23" s="53"/>
      <c r="AA23" s="53"/>
      <c r="AB23" s="53"/>
    </row>
    <row r="24" spans="1:28" x14ac:dyDescent="0.25">
      <c r="A24" s="80">
        <v>23</v>
      </c>
      <c r="B24" s="80">
        <v>405</v>
      </c>
      <c r="C24" s="80">
        <v>4</v>
      </c>
      <c r="D24" s="80" t="s">
        <v>31</v>
      </c>
      <c r="E24" s="90">
        <v>361</v>
      </c>
      <c r="F24" s="90">
        <v>31</v>
      </c>
      <c r="G24" s="90">
        <f t="shared" si="0"/>
        <v>392</v>
      </c>
      <c r="H24" s="90">
        <f t="shared" si="1"/>
        <v>431.20000000000005</v>
      </c>
      <c r="I24" s="80">
        <v>9000</v>
      </c>
      <c r="J24" s="91">
        <f t="shared" si="5"/>
        <v>3528000</v>
      </c>
      <c r="K24" s="92">
        <f t="shared" si="2"/>
        <v>3739680</v>
      </c>
      <c r="L24" s="93">
        <f t="shared" si="3"/>
        <v>8000</v>
      </c>
      <c r="M24" s="94">
        <f t="shared" si="4"/>
        <v>1121120.0000000002</v>
      </c>
      <c r="N24" s="80" t="s">
        <v>36</v>
      </c>
      <c r="T24" s="53"/>
      <c r="U24" s="54"/>
      <c r="V24" s="53"/>
      <c r="W24" s="53"/>
      <c r="X24" s="54"/>
      <c r="Y24" s="53"/>
      <c r="Z24" s="53"/>
      <c r="AA24" s="53"/>
      <c r="AB24" s="53"/>
    </row>
    <row r="25" spans="1:28" x14ac:dyDescent="0.25">
      <c r="A25" s="80">
        <v>24</v>
      </c>
      <c r="B25" s="80">
        <v>406</v>
      </c>
      <c r="C25" s="80">
        <v>4</v>
      </c>
      <c r="D25" s="80" t="s">
        <v>31</v>
      </c>
      <c r="E25" s="90">
        <v>360</v>
      </c>
      <c r="F25" s="90">
        <v>31</v>
      </c>
      <c r="G25" s="90">
        <f t="shared" si="0"/>
        <v>391</v>
      </c>
      <c r="H25" s="90">
        <f t="shared" si="1"/>
        <v>430.1</v>
      </c>
      <c r="I25" s="80">
        <v>9000</v>
      </c>
      <c r="J25" s="91">
        <f t="shared" si="5"/>
        <v>3519000</v>
      </c>
      <c r="K25" s="92">
        <f t="shared" si="2"/>
        <v>3730140</v>
      </c>
      <c r="L25" s="93">
        <f t="shared" si="3"/>
        <v>8000</v>
      </c>
      <c r="M25" s="94">
        <f t="shared" si="4"/>
        <v>1118260</v>
      </c>
      <c r="N25" s="80" t="s">
        <v>36</v>
      </c>
      <c r="T25" s="53"/>
      <c r="U25" s="54"/>
      <c r="V25" s="53"/>
      <c r="W25" s="53"/>
      <c r="X25" s="54"/>
      <c r="Y25" s="53"/>
      <c r="Z25" s="53"/>
      <c r="AA25" s="53"/>
      <c r="AB25" s="53"/>
    </row>
    <row r="26" spans="1:28" x14ac:dyDescent="0.25">
      <c r="A26" s="80">
        <v>25</v>
      </c>
      <c r="B26" s="80">
        <v>501</v>
      </c>
      <c r="C26" s="80">
        <v>5</v>
      </c>
      <c r="D26" s="80" t="s">
        <v>30</v>
      </c>
      <c r="E26" s="90">
        <v>567</v>
      </c>
      <c r="F26" s="90">
        <v>64</v>
      </c>
      <c r="G26" s="90">
        <f t="shared" si="0"/>
        <v>631</v>
      </c>
      <c r="H26" s="90">
        <f t="shared" si="1"/>
        <v>694.1</v>
      </c>
      <c r="I26" s="80">
        <v>9000</v>
      </c>
      <c r="J26" s="91">
        <f t="shared" si="5"/>
        <v>5679000</v>
      </c>
      <c r="K26" s="92">
        <f t="shared" si="2"/>
        <v>6019740</v>
      </c>
      <c r="L26" s="93">
        <f t="shared" si="3"/>
        <v>12500</v>
      </c>
      <c r="M26" s="94">
        <f t="shared" si="4"/>
        <v>1804660</v>
      </c>
      <c r="N26" s="80" t="s">
        <v>36</v>
      </c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 spans="1:28" x14ac:dyDescent="0.25">
      <c r="A27" s="80">
        <v>26</v>
      </c>
      <c r="B27" s="80">
        <v>502</v>
      </c>
      <c r="C27" s="80">
        <v>5</v>
      </c>
      <c r="D27" s="80" t="s">
        <v>30</v>
      </c>
      <c r="E27" s="90">
        <v>557</v>
      </c>
      <c r="F27" s="90">
        <v>66</v>
      </c>
      <c r="G27" s="90">
        <f t="shared" si="0"/>
        <v>623</v>
      </c>
      <c r="H27" s="90">
        <f t="shared" si="1"/>
        <v>685.30000000000007</v>
      </c>
      <c r="I27" s="80">
        <v>9000</v>
      </c>
      <c r="J27" s="91">
        <f t="shared" si="5"/>
        <v>5607000</v>
      </c>
      <c r="K27" s="92">
        <f t="shared" si="2"/>
        <v>5943420</v>
      </c>
      <c r="L27" s="93">
        <f t="shared" si="3"/>
        <v>12500</v>
      </c>
      <c r="M27" s="94">
        <f t="shared" si="4"/>
        <v>1781780.0000000002</v>
      </c>
      <c r="N27" s="80" t="s">
        <v>36</v>
      </c>
    </row>
    <row r="28" spans="1:28" ht="16.5" x14ac:dyDescent="0.3">
      <c r="A28" s="80">
        <v>27</v>
      </c>
      <c r="B28" s="80">
        <v>503</v>
      </c>
      <c r="C28" s="80">
        <v>5</v>
      </c>
      <c r="D28" s="80" t="s">
        <v>30</v>
      </c>
      <c r="E28" s="90">
        <v>555</v>
      </c>
      <c r="F28" s="90">
        <v>33</v>
      </c>
      <c r="G28" s="90">
        <f t="shared" si="0"/>
        <v>588</v>
      </c>
      <c r="H28" s="90">
        <f t="shared" si="1"/>
        <v>646.80000000000007</v>
      </c>
      <c r="I28" s="80">
        <v>9000</v>
      </c>
      <c r="J28" s="91">
        <f t="shared" si="5"/>
        <v>5292000</v>
      </c>
      <c r="K28" s="92">
        <f t="shared" si="2"/>
        <v>5609520</v>
      </c>
      <c r="L28" s="93">
        <f t="shared" si="3"/>
        <v>11500</v>
      </c>
      <c r="M28" s="94">
        <f t="shared" si="4"/>
        <v>1681680.0000000002</v>
      </c>
      <c r="N28" s="80" t="s">
        <v>36</v>
      </c>
      <c r="O28" s="4"/>
      <c r="U28" s="2"/>
    </row>
    <row r="29" spans="1:28" ht="16.5" x14ac:dyDescent="0.3">
      <c r="A29" s="80">
        <v>28</v>
      </c>
      <c r="B29" s="80">
        <v>504</v>
      </c>
      <c r="C29" s="80">
        <v>5</v>
      </c>
      <c r="D29" s="80" t="s">
        <v>30</v>
      </c>
      <c r="E29" s="90">
        <v>577</v>
      </c>
      <c r="F29" s="90">
        <v>66</v>
      </c>
      <c r="G29" s="90">
        <f t="shared" si="0"/>
        <v>643</v>
      </c>
      <c r="H29" s="90">
        <f t="shared" si="1"/>
        <v>707.30000000000007</v>
      </c>
      <c r="I29" s="80">
        <v>9000</v>
      </c>
      <c r="J29" s="91">
        <f t="shared" si="5"/>
        <v>5787000</v>
      </c>
      <c r="K29" s="92">
        <f t="shared" si="2"/>
        <v>6134220</v>
      </c>
      <c r="L29" s="93">
        <f t="shared" si="3"/>
        <v>13000</v>
      </c>
      <c r="M29" s="94">
        <f t="shared" si="4"/>
        <v>1838980.0000000002</v>
      </c>
      <c r="N29" s="80" t="s">
        <v>36</v>
      </c>
      <c r="O29" s="4"/>
      <c r="T29" s="70"/>
      <c r="U29" s="54"/>
      <c r="W29" s="71"/>
      <c r="X29" s="54"/>
    </row>
    <row r="30" spans="1:28" ht="16.5" x14ac:dyDescent="0.3">
      <c r="A30" s="80">
        <v>29</v>
      </c>
      <c r="B30" s="80">
        <v>505</v>
      </c>
      <c r="C30" s="80">
        <v>5</v>
      </c>
      <c r="D30" s="80" t="s">
        <v>31</v>
      </c>
      <c r="E30" s="90">
        <v>361</v>
      </c>
      <c r="F30" s="90">
        <v>31</v>
      </c>
      <c r="G30" s="90">
        <f t="shared" si="0"/>
        <v>392</v>
      </c>
      <c r="H30" s="90">
        <f t="shared" si="1"/>
        <v>431.20000000000005</v>
      </c>
      <c r="I30" s="80">
        <v>9000</v>
      </c>
      <c r="J30" s="91">
        <f t="shared" si="5"/>
        <v>3528000</v>
      </c>
      <c r="K30" s="92">
        <f t="shared" si="2"/>
        <v>3739680</v>
      </c>
      <c r="L30" s="93">
        <f t="shared" si="3"/>
        <v>8000</v>
      </c>
      <c r="M30" s="94">
        <f t="shared" si="4"/>
        <v>1121120.0000000002</v>
      </c>
      <c r="N30" s="80" t="s">
        <v>36</v>
      </c>
      <c r="O30" s="4"/>
      <c r="T30" s="70"/>
      <c r="U30" s="54"/>
      <c r="W30" s="71"/>
      <c r="X30" s="54"/>
    </row>
    <row r="31" spans="1:28" ht="16.5" x14ac:dyDescent="0.3">
      <c r="A31" s="80">
        <v>30</v>
      </c>
      <c r="B31" s="80">
        <v>506</v>
      </c>
      <c r="C31" s="80">
        <v>5</v>
      </c>
      <c r="D31" s="80" t="s">
        <v>31</v>
      </c>
      <c r="E31" s="90">
        <v>360</v>
      </c>
      <c r="F31" s="90">
        <v>31</v>
      </c>
      <c r="G31" s="90">
        <f t="shared" si="0"/>
        <v>391</v>
      </c>
      <c r="H31" s="90">
        <f t="shared" si="1"/>
        <v>430.1</v>
      </c>
      <c r="I31" s="80">
        <v>9000</v>
      </c>
      <c r="J31" s="91">
        <f t="shared" si="5"/>
        <v>3519000</v>
      </c>
      <c r="K31" s="92">
        <f t="shared" si="2"/>
        <v>3730140</v>
      </c>
      <c r="L31" s="93">
        <f t="shared" si="3"/>
        <v>8000</v>
      </c>
      <c r="M31" s="94">
        <f t="shared" si="4"/>
        <v>1118260</v>
      </c>
      <c r="N31" s="80" t="s">
        <v>36</v>
      </c>
      <c r="O31" s="4"/>
      <c r="P31" s="47"/>
      <c r="T31" s="70"/>
      <c r="U31" s="54"/>
      <c r="W31" s="71"/>
      <c r="X31" s="54"/>
    </row>
    <row r="32" spans="1:28" ht="16.5" x14ac:dyDescent="0.3">
      <c r="A32" s="80">
        <v>31</v>
      </c>
      <c r="B32" s="80">
        <v>601</v>
      </c>
      <c r="C32" s="80">
        <v>6</v>
      </c>
      <c r="D32" s="80" t="s">
        <v>30</v>
      </c>
      <c r="E32" s="90">
        <v>567</v>
      </c>
      <c r="F32" s="90">
        <v>64</v>
      </c>
      <c r="G32" s="90">
        <f t="shared" si="0"/>
        <v>631</v>
      </c>
      <c r="H32" s="90">
        <f t="shared" si="1"/>
        <v>694.1</v>
      </c>
      <c r="I32" s="80">
        <v>9000</v>
      </c>
      <c r="J32" s="91">
        <v>0</v>
      </c>
      <c r="K32" s="92">
        <f t="shared" si="2"/>
        <v>0</v>
      </c>
      <c r="L32" s="93">
        <f t="shared" si="3"/>
        <v>0</v>
      </c>
      <c r="M32" s="94">
        <f t="shared" si="4"/>
        <v>1804660</v>
      </c>
      <c r="N32" s="80" t="s">
        <v>58</v>
      </c>
      <c r="O32" s="4"/>
      <c r="P32" s="47"/>
      <c r="T32" s="70"/>
      <c r="U32" s="54"/>
      <c r="V32" s="22"/>
      <c r="W32" s="71"/>
      <c r="X32" s="54"/>
    </row>
    <row r="33" spans="1:24" ht="16.5" x14ac:dyDescent="0.3">
      <c r="A33" s="80">
        <v>32</v>
      </c>
      <c r="B33" s="80">
        <v>602</v>
      </c>
      <c r="C33" s="80">
        <v>6</v>
      </c>
      <c r="D33" s="80" t="s">
        <v>30</v>
      </c>
      <c r="E33" s="90">
        <v>557</v>
      </c>
      <c r="F33" s="90">
        <v>66</v>
      </c>
      <c r="G33" s="90">
        <f t="shared" si="0"/>
        <v>623</v>
      </c>
      <c r="H33" s="90">
        <f t="shared" si="1"/>
        <v>685.30000000000007</v>
      </c>
      <c r="I33" s="80">
        <v>9000</v>
      </c>
      <c r="J33" s="91">
        <v>0</v>
      </c>
      <c r="K33" s="92">
        <f t="shared" si="2"/>
        <v>0</v>
      </c>
      <c r="L33" s="93">
        <f t="shared" si="3"/>
        <v>0</v>
      </c>
      <c r="M33" s="94">
        <f t="shared" si="4"/>
        <v>1781780.0000000002</v>
      </c>
      <c r="N33" s="80" t="s">
        <v>58</v>
      </c>
      <c r="O33" s="4"/>
      <c r="T33" s="70"/>
      <c r="U33" s="54"/>
      <c r="V33" s="22"/>
      <c r="W33" s="71"/>
      <c r="X33" s="54"/>
    </row>
    <row r="34" spans="1:24" ht="16.5" x14ac:dyDescent="0.3">
      <c r="A34" s="80">
        <v>33</v>
      </c>
      <c r="B34" s="80">
        <v>603</v>
      </c>
      <c r="C34" s="80">
        <v>6</v>
      </c>
      <c r="D34" s="80" t="s">
        <v>30</v>
      </c>
      <c r="E34" s="90">
        <v>555</v>
      </c>
      <c r="F34" s="90">
        <v>33</v>
      </c>
      <c r="G34" s="90">
        <f t="shared" si="0"/>
        <v>588</v>
      </c>
      <c r="H34" s="90">
        <f t="shared" si="1"/>
        <v>646.80000000000007</v>
      </c>
      <c r="I34" s="80">
        <v>9000</v>
      </c>
      <c r="J34" s="91">
        <v>0</v>
      </c>
      <c r="K34" s="92">
        <f t="shared" si="2"/>
        <v>0</v>
      </c>
      <c r="L34" s="93">
        <f t="shared" si="3"/>
        <v>0</v>
      </c>
      <c r="M34" s="94">
        <f t="shared" si="4"/>
        <v>1681680.0000000002</v>
      </c>
      <c r="N34" s="80" t="s">
        <v>58</v>
      </c>
      <c r="O34" s="4"/>
      <c r="T34" s="70"/>
      <c r="U34" s="54"/>
      <c r="V34" s="22"/>
      <c r="W34" s="71"/>
      <c r="X34" s="54"/>
    </row>
    <row r="35" spans="1:24" ht="16.5" x14ac:dyDescent="0.3">
      <c r="A35" s="80">
        <v>34</v>
      </c>
      <c r="B35" s="80">
        <v>604</v>
      </c>
      <c r="C35" s="80">
        <v>6</v>
      </c>
      <c r="D35" s="80" t="s">
        <v>30</v>
      </c>
      <c r="E35" s="90">
        <v>577</v>
      </c>
      <c r="F35" s="90">
        <v>66</v>
      </c>
      <c r="G35" s="90">
        <f t="shared" si="0"/>
        <v>643</v>
      </c>
      <c r="H35" s="90">
        <f t="shared" si="1"/>
        <v>707.30000000000007</v>
      </c>
      <c r="I35" s="80">
        <v>9000</v>
      </c>
      <c r="J35" s="91">
        <v>0</v>
      </c>
      <c r="K35" s="92">
        <f t="shared" si="2"/>
        <v>0</v>
      </c>
      <c r="L35" s="93">
        <f t="shared" si="3"/>
        <v>0</v>
      </c>
      <c r="M35" s="94">
        <f t="shared" si="4"/>
        <v>1838980.0000000002</v>
      </c>
      <c r="N35" s="80" t="s">
        <v>58</v>
      </c>
      <c r="O35" s="4"/>
      <c r="T35" s="70"/>
      <c r="U35" s="54"/>
      <c r="V35" s="22"/>
      <c r="W35" s="71"/>
      <c r="X35" s="54"/>
    </row>
    <row r="36" spans="1:24" ht="16.5" x14ac:dyDescent="0.3">
      <c r="A36" s="80">
        <v>35</v>
      </c>
      <c r="B36" s="80">
        <v>605</v>
      </c>
      <c r="C36" s="80">
        <v>6</v>
      </c>
      <c r="D36" s="80" t="s">
        <v>31</v>
      </c>
      <c r="E36" s="90">
        <v>361</v>
      </c>
      <c r="F36" s="90">
        <v>31</v>
      </c>
      <c r="G36" s="90">
        <f t="shared" si="0"/>
        <v>392</v>
      </c>
      <c r="H36" s="90">
        <f t="shared" si="1"/>
        <v>431.20000000000005</v>
      </c>
      <c r="I36" s="80">
        <v>9000</v>
      </c>
      <c r="J36" s="91">
        <v>0</v>
      </c>
      <c r="K36" s="92">
        <f t="shared" si="2"/>
        <v>0</v>
      </c>
      <c r="L36" s="93">
        <f t="shared" si="3"/>
        <v>0</v>
      </c>
      <c r="M36" s="94">
        <f t="shared" si="4"/>
        <v>1121120.0000000002</v>
      </c>
      <c r="N36" s="80" t="s">
        <v>58</v>
      </c>
      <c r="O36" s="4"/>
      <c r="R36" s="51"/>
      <c r="T36" s="70"/>
      <c r="U36" s="54"/>
      <c r="V36" s="22"/>
      <c r="W36" s="71"/>
      <c r="X36" s="54"/>
    </row>
    <row r="37" spans="1:24" ht="16.5" x14ac:dyDescent="0.3">
      <c r="A37" s="80">
        <v>36</v>
      </c>
      <c r="B37" s="80">
        <v>606</v>
      </c>
      <c r="C37" s="80">
        <v>6</v>
      </c>
      <c r="D37" s="80" t="s">
        <v>31</v>
      </c>
      <c r="E37" s="90">
        <v>360</v>
      </c>
      <c r="F37" s="90">
        <v>31</v>
      </c>
      <c r="G37" s="90">
        <f t="shared" si="0"/>
        <v>391</v>
      </c>
      <c r="H37" s="90">
        <f t="shared" si="1"/>
        <v>430.1</v>
      </c>
      <c r="I37" s="80">
        <v>9000</v>
      </c>
      <c r="J37" s="91">
        <v>0</v>
      </c>
      <c r="K37" s="92">
        <f t="shared" si="2"/>
        <v>0</v>
      </c>
      <c r="L37" s="93">
        <f t="shared" si="3"/>
        <v>0</v>
      </c>
      <c r="M37" s="94">
        <f t="shared" si="4"/>
        <v>1118260</v>
      </c>
      <c r="N37" s="80" t="s">
        <v>58</v>
      </c>
      <c r="O37" s="4"/>
      <c r="R37" s="51"/>
      <c r="T37" s="70"/>
      <c r="U37" s="54"/>
      <c r="W37" s="71"/>
      <c r="X37" s="54"/>
    </row>
    <row r="38" spans="1:24" ht="16.5" x14ac:dyDescent="0.3">
      <c r="A38" s="80">
        <v>37</v>
      </c>
      <c r="B38" s="80">
        <v>701</v>
      </c>
      <c r="C38" s="80">
        <v>7</v>
      </c>
      <c r="D38" s="80" t="s">
        <v>30</v>
      </c>
      <c r="E38" s="90">
        <v>567</v>
      </c>
      <c r="F38" s="90">
        <v>64</v>
      </c>
      <c r="G38" s="90">
        <f t="shared" si="0"/>
        <v>631</v>
      </c>
      <c r="H38" s="90">
        <f t="shared" si="1"/>
        <v>694.1</v>
      </c>
      <c r="I38" s="80">
        <v>9000</v>
      </c>
      <c r="J38" s="91">
        <f t="shared" si="5"/>
        <v>5679000</v>
      </c>
      <c r="K38" s="92">
        <f t="shared" si="2"/>
        <v>6019740</v>
      </c>
      <c r="L38" s="93">
        <f t="shared" si="3"/>
        <v>12500</v>
      </c>
      <c r="M38" s="94">
        <f t="shared" si="4"/>
        <v>1804660</v>
      </c>
      <c r="N38" s="80" t="s">
        <v>36</v>
      </c>
      <c r="O38" s="4"/>
      <c r="R38" s="51"/>
      <c r="T38" s="53"/>
      <c r="U38"/>
      <c r="V38" s="22"/>
      <c r="W38" s="10"/>
    </row>
    <row r="39" spans="1:24" ht="16.5" x14ac:dyDescent="0.3">
      <c r="A39" s="80">
        <v>38</v>
      </c>
      <c r="B39" s="80">
        <v>702</v>
      </c>
      <c r="C39" s="80">
        <v>7</v>
      </c>
      <c r="D39" s="80" t="s">
        <v>30</v>
      </c>
      <c r="E39" s="90">
        <v>557</v>
      </c>
      <c r="F39" s="90">
        <v>66</v>
      </c>
      <c r="G39" s="90">
        <f t="shared" si="0"/>
        <v>623</v>
      </c>
      <c r="H39" s="90">
        <f t="shared" si="1"/>
        <v>685.30000000000007</v>
      </c>
      <c r="I39" s="80">
        <v>9000</v>
      </c>
      <c r="J39" s="91">
        <f t="shared" si="5"/>
        <v>5607000</v>
      </c>
      <c r="K39" s="92">
        <f t="shared" si="2"/>
        <v>5943420</v>
      </c>
      <c r="L39" s="93">
        <f t="shared" si="3"/>
        <v>12500</v>
      </c>
      <c r="M39" s="94">
        <f t="shared" si="4"/>
        <v>1781780.0000000002</v>
      </c>
      <c r="N39" s="80" t="s">
        <v>36</v>
      </c>
      <c r="O39" s="4"/>
    </row>
    <row r="40" spans="1:24" ht="16.5" x14ac:dyDescent="0.3">
      <c r="A40" s="80">
        <v>39</v>
      </c>
      <c r="B40" s="80">
        <v>703</v>
      </c>
      <c r="C40" s="80">
        <v>7</v>
      </c>
      <c r="D40" s="80" t="s">
        <v>30</v>
      </c>
      <c r="E40" s="90">
        <v>555</v>
      </c>
      <c r="F40" s="90">
        <v>33</v>
      </c>
      <c r="G40" s="90">
        <f t="shared" si="0"/>
        <v>588</v>
      </c>
      <c r="H40" s="90">
        <f t="shared" si="1"/>
        <v>646.80000000000007</v>
      </c>
      <c r="I40" s="80">
        <v>9000</v>
      </c>
      <c r="J40" s="91">
        <f t="shared" si="5"/>
        <v>5292000</v>
      </c>
      <c r="K40" s="92">
        <f t="shared" si="2"/>
        <v>5609520</v>
      </c>
      <c r="L40" s="93">
        <f t="shared" si="3"/>
        <v>11500</v>
      </c>
      <c r="M40" s="94">
        <f t="shared" si="4"/>
        <v>1681680.0000000002</v>
      </c>
      <c r="N40" s="80" t="s">
        <v>36</v>
      </c>
      <c r="O40" s="4"/>
    </row>
    <row r="41" spans="1:24" ht="16.5" x14ac:dyDescent="0.3">
      <c r="A41" s="80">
        <v>40</v>
      </c>
      <c r="B41" s="80">
        <v>704</v>
      </c>
      <c r="C41" s="80">
        <v>7</v>
      </c>
      <c r="D41" s="80" t="s">
        <v>30</v>
      </c>
      <c r="E41" s="90">
        <v>577</v>
      </c>
      <c r="F41" s="90">
        <v>66</v>
      </c>
      <c r="G41" s="90">
        <f t="shared" si="0"/>
        <v>643</v>
      </c>
      <c r="H41" s="90">
        <f t="shared" si="1"/>
        <v>707.30000000000007</v>
      </c>
      <c r="I41" s="80">
        <v>9000</v>
      </c>
      <c r="J41" s="91">
        <f t="shared" si="5"/>
        <v>5787000</v>
      </c>
      <c r="K41" s="92">
        <f t="shared" si="2"/>
        <v>6134220</v>
      </c>
      <c r="L41" s="93">
        <f t="shared" si="3"/>
        <v>13000</v>
      </c>
      <c r="M41" s="94">
        <f t="shared" si="4"/>
        <v>1838980.0000000002</v>
      </c>
      <c r="N41" s="80" t="s">
        <v>36</v>
      </c>
      <c r="O41" s="4"/>
      <c r="R41" s="51"/>
      <c r="T41" s="55"/>
      <c r="U41" s="22"/>
      <c r="V41" s="22"/>
      <c r="W41" s="10"/>
    </row>
    <row r="42" spans="1:24" ht="16.5" x14ac:dyDescent="0.3">
      <c r="A42" s="80">
        <v>41</v>
      </c>
      <c r="B42" s="80">
        <v>705</v>
      </c>
      <c r="C42" s="80">
        <v>7</v>
      </c>
      <c r="D42" s="80" t="s">
        <v>31</v>
      </c>
      <c r="E42" s="90">
        <v>361</v>
      </c>
      <c r="F42" s="90">
        <v>31</v>
      </c>
      <c r="G42" s="90">
        <f t="shared" si="0"/>
        <v>392</v>
      </c>
      <c r="H42" s="90">
        <f t="shared" si="1"/>
        <v>431.20000000000005</v>
      </c>
      <c r="I42" s="80">
        <v>9000</v>
      </c>
      <c r="J42" s="91">
        <f t="shared" si="5"/>
        <v>3528000</v>
      </c>
      <c r="K42" s="92">
        <f t="shared" si="2"/>
        <v>3739680</v>
      </c>
      <c r="L42" s="93">
        <f t="shared" si="3"/>
        <v>8000</v>
      </c>
      <c r="M42" s="94">
        <f t="shared" si="4"/>
        <v>1121120.0000000002</v>
      </c>
      <c r="N42" s="80" t="s">
        <v>36</v>
      </c>
      <c r="O42" s="4"/>
      <c r="R42" s="51"/>
      <c r="T42" s="3"/>
      <c r="U42" s="3"/>
      <c r="V42" s="3"/>
      <c r="W42" s="3"/>
    </row>
    <row r="43" spans="1:24" ht="16.5" x14ac:dyDescent="0.3">
      <c r="A43" s="80">
        <v>42</v>
      </c>
      <c r="B43" s="80">
        <v>706</v>
      </c>
      <c r="C43" s="80">
        <v>7</v>
      </c>
      <c r="D43" s="80" t="s">
        <v>31</v>
      </c>
      <c r="E43" s="90">
        <v>360</v>
      </c>
      <c r="F43" s="90">
        <v>31</v>
      </c>
      <c r="G43" s="90">
        <f t="shared" si="0"/>
        <v>391</v>
      </c>
      <c r="H43" s="90">
        <f t="shared" si="1"/>
        <v>430.1</v>
      </c>
      <c r="I43" s="80">
        <v>9000</v>
      </c>
      <c r="J43" s="91">
        <f t="shared" si="5"/>
        <v>3519000</v>
      </c>
      <c r="K43" s="92">
        <f t="shared" si="2"/>
        <v>3730140</v>
      </c>
      <c r="L43" s="93">
        <f t="shared" si="3"/>
        <v>8000</v>
      </c>
      <c r="M43" s="94">
        <f t="shared" si="4"/>
        <v>1118260</v>
      </c>
      <c r="N43" s="80" t="s">
        <v>36</v>
      </c>
      <c r="O43" s="4"/>
      <c r="R43" s="51"/>
      <c r="T43" s="22"/>
      <c r="U43"/>
      <c r="V43" s="22"/>
      <c r="W43" s="10"/>
    </row>
    <row r="44" spans="1:24" ht="16.5" x14ac:dyDescent="0.3">
      <c r="A44" s="128" t="s">
        <v>3</v>
      </c>
      <c r="B44" s="129"/>
      <c r="C44" s="129"/>
      <c r="D44" s="130"/>
      <c r="E44" s="95">
        <f t="shared" ref="E44:H44" si="8">SUM(E2:E43)</f>
        <v>20839</v>
      </c>
      <c r="F44" s="96">
        <f t="shared" si="8"/>
        <v>2037</v>
      </c>
      <c r="G44" s="96">
        <f t="shared" si="8"/>
        <v>22876</v>
      </c>
      <c r="H44" s="96">
        <f t="shared" si="8"/>
        <v>25163.599999999991</v>
      </c>
      <c r="I44" s="96"/>
      <c r="J44" s="97">
        <f>SUM(J2:J43)</f>
        <v>132246000</v>
      </c>
      <c r="K44" s="97">
        <f>SUM(K2:K43)</f>
        <v>140180760</v>
      </c>
      <c r="L44" s="98"/>
      <c r="M44" s="99">
        <f>SUM(M2:M43)</f>
        <v>65425360</v>
      </c>
      <c r="N44" s="81"/>
      <c r="O44" s="4"/>
    </row>
    <row r="45" spans="1:24" ht="16.5" x14ac:dyDescent="0.3">
      <c r="A45" s="58"/>
      <c r="B45" s="59"/>
      <c r="C45" s="60"/>
      <c r="D45" s="59"/>
      <c r="E45" s="61"/>
      <c r="F45" s="61"/>
      <c r="G45" s="61"/>
      <c r="H45" s="59"/>
      <c r="I45" s="58"/>
      <c r="J45" s="85"/>
      <c r="K45" s="85"/>
      <c r="L45" s="86"/>
      <c r="M45" s="87"/>
      <c r="N45" s="35"/>
      <c r="O45" s="4"/>
    </row>
    <row r="46" spans="1:24" ht="17.25" thickBot="1" x14ac:dyDescent="0.35">
      <c r="A46" s="33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35"/>
      <c r="O46" s="4"/>
    </row>
    <row r="47" spans="1:24" ht="15.75" thickBot="1" x14ac:dyDescent="0.3">
      <c r="A47" s="33"/>
      <c r="B47" s="12"/>
      <c r="C47" s="43"/>
      <c r="D47" s="12"/>
      <c r="E47" s="12"/>
      <c r="F47" s="12"/>
      <c r="G47" s="12"/>
      <c r="H47" s="12"/>
      <c r="I47" s="33"/>
      <c r="J47" s="27"/>
      <c r="K47" s="27"/>
      <c r="L47" s="34"/>
      <c r="M47" s="26"/>
      <c r="N47" s="35"/>
      <c r="Q47" s="62"/>
      <c r="R47" s="15"/>
      <c r="S47" s="44"/>
      <c r="T47" s="69"/>
      <c r="U47" s="36"/>
    </row>
    <row r="48" spans="1:24" ht="15.75" thickBot="1" x14ac:dyDescent="0.3">
      <c r="A48" s="33"/>
      <c r="B48" s="12"/>
      <c r="C48" s="43"/>
      <c r="D48" s="37"/>
      <c r="E48" s="38"/>
      <c r="F48" s="38"/>
      <c r="G48" s="38"/>
      <c r="H48" s="38"/>
      <c r="I48" s="33"/>
      <c r="J48" s="39"/>
      <c r="K48" s="39"/>
      <c r="L48" s="40"/>
      <c r="M48" s="41"/>
      <c r="N48" s="35"/>
      <c r="Q48" s="62"/>
      <c r="R48" s="15"/>
      <c r="S48" s="44"/>
      <c r="T48" s="69"/>
      <c r="U48" s="36"/>
    </row>
    <row r="49" spans="1:25" ht="16.5" x14ac:dyDescent="0.3">
      <c r="A49" s="33"/>
      <c r="B49" s="12"/>
      <c r="C49" s="43"/>
      <c r="N49" s="35"/>
      <c r="O49" s="4"/>
      <c r="R49" s="15"/>
      <c r="S49" s="44"/>
      <c r="U49" s="2"/>
    </row>
    <row r="50" spans="1:25" ht="16.5" x14ac:dyDescent="0.3">
      <c r="A50" s="33"/>
      <c r="B50" s="12"/>
      <c r="C50" s="43"/>
      <c r="N50" s="35"/>
      <c r="O50" s="4"/>
      <c r="R50" s="15"/>
      <c r="S50" s="44"/>
      <c r="U50" s="2"/>
    </row>
    <row r="51" spans="1:25" ht="17.25" thickBot="1" x14ac:dyDescent="0.35">
      <c r="A51" s="33"/>
      <c r="B51" s="12"/>
      <c r="C51" s="43"/>
      <c r="N51" s="35"/>
      <c r="O51" s="4"/>
      <c r="R51" s="15"/>
      <c r="S51" s="44"/>
      <c r="U51" s="2"/>
    </row>
    <row r="52" spans="1:25" ht="17.25" thickBot="1" x14ac:dyDescent="0.35">
      <c r="A52" s="33"/>
      <c r="B52" s="12"/>
      <c r="C52" s="43"/>
      <c r="H52" s="3"/>
      <c r="M52" s="42"/>
      <c r="N52" s="35"/>
      <c r="O52" s="36"/>
      <c r="P52" s="45"/>
      <c r="R52" s="15"/>
      <c r="S52" s="44"/>
      <c r="U52" s="2"/>
      <c r="X52" s="4"/>
      <c r="Y52" s="4"/>
    </row>
    <row r="53" spans="1:25" ht="15.75" thickBot="1" x14ac:dyDescent="0.3">
      <c r="A53" s="33"/>
      <c r="B53" s="12"/>
      <c r="C53" s="43"/>
      <c r="N53" s="35"/>
      <c r="O53" s="36"/>
      <c r="P53" s="45"/>
      <c r="R53" s="15"/>
      <c r="S53" s="44"/>
      <c r="T53" s="2"/>
      <c r="U53" s="2"/>
    </row>
    <row r="54" spans="1:25" ht="15.75" thickBot="1" x14ac:dyDescent="0.3">
      <c r="A54" s="33"/>
      <c r="B54" s="12"/>
      <c r="C54" s="43"/>
      <c r="N54" s="35"/>
      <c r="O54" s="36"/>
      <c r="P54" s="45"/>
      <c r="S54" s="3"/>
      <c r="T54" s="2"/>
      <c r="U54" s="2"/>
    </row>
    <row r="55" spans="1:25" ht="15.75" thickBot="1" x14ac:dyDescent="0.3">
      <c r="A55" s="33"/>
      <c r="B55" s="12"/>
      <c r="C55" s="43"/>
      <c r="N55" s="35"/>
      <c r="O55" s="36"/>
      <c r="P55" s="45"/>
      <c r="S55" s="3"/>
      <c r="T55" s="2"/>
      <c r="U55" s="2"/>
    </row>
    <row r="56" spans="1:25" ht="15.75" thickBot="1" x14ac:dyDescent="0.3">
      <c r="A56" s="33"/>
      <c r="B56" s="12"/>
      <c r="C56" s="43"/>
      <c r="N56" s="35"/>
      <c r="O56" s="36"/>
      <c r="P56" s="45"/>
      <c r="S56" s="3"/>
      <c r="T56" s="2"/>
      <c r="U56" s="2"/>
    </row>
    <row r="57" spans="1:25" ht="15.75" thickBot="1" x14ac:dyDescent="0.3">
      <c r="A57" s="33"/>
      <c r="B57" s="12"/>
      <c r="C57" s="43"/>
      <c r="N57" s="35"/>
      <c r="O57" s="36"/>
      <c r="P57" s="45"/>
      <c r="S57" s="3"/>
      <c r="T57" s="2"/>
      <c r="U57" s="2"/>
    </row>
    <row r="58" spans="1:25" ht="15.75" thickBot="1" x14ac:dyDescent="0.3">
      <c r="A58" s="33"/>
      <c r="B58" s="12"/>
      <c r="C58" s="43"/>
      <c r="N58" s="35"/>
      <c r="O58" s="36"/>
      <c r="P58" s="45"/>
      <c r="S58" s="3"/>
      <c r="T58" s="2"/>
      <c r="U58" s="2"/>
    </row>
    <row r="59" spans="1:25" ht="15.75" thickBot="1" x14ac:dyDescent="0.3">
      <c r="A59" s="33"/>
      <c r="B59" s="12"/>
      <c r="C59" s="43"/>
      <c r="N59" s="35"/>
      <c r="O59" s="36"/>
      <c r="P59" s="45"/>
      <c r="S59" s="3"/>
      <c r="T59" s="2"/>
      <c r="U59" s="2"/>
    </row>
    <row r="60" spans="1:25" ht="15.75" thickBot="1" x14ac:dyDescent="0.3">
      <c r="A60" s="33"/>
      <c r="B60" s="12"/>
      <c r="C60" s="43"/>
      <c r="N60" s="35"/>
      <c r="O60" s="36"/>
      <c r="P60" s="45"/>
      <c r="S60" s="3"/>
      <c r="T60" s="2"/>
      <c r="U60" s="2"/>
    </row>
    <row r="61" spans="1:25" ht="15.75" thickBot="1" x14ac:dyDescent="0.3">
      <c r="A61" s="33"/>
      <c r="B61" s="12"/>
      <c r="C61" s="43"/>
      <c r="N61" s="35"/>
      <c r="O61" s="36"/>
      <c r="P61" s="45"/>
      <c r="S61" s="3"/>
      <c r="T61" s="2"/>
      <c r="U61" s="2"/>
    </row>
    <row r="62" spans="1:25" ht="15.75" thickBot="1" x14ac:dyDescent="0.3">
      <c r="A62" s="33"/>
      <c r="B62" s="12"/>
      <c r="C62" s="43"/>
      <c r="N62" s="35"/>
      <c r="O62" s="36"/>
      <c r="P62" s="45"/>
      <c r="Q62" s="15"/>
      <c r="R62" s="15"/>
      <c r="S62" s="22"/>
      <c r="T62" s="2"/>
      <c r="U62" s="2"/>
    </row>
    <row r="63" spans="1:25" ht="16.5" x14ac:dyDescent="0.3">
      <c r="A63" s="33"/>
      <c r="B63" s="12"/>
      <c r="C63" s="43"/>
      <c r="N63" s="35"/>
      <c r="O63" s="4"/>
      <c r="Q63" s="15"/>
      <c r="R63" s="15"/>
      <c r="S63" s="22"/>
      <c r="T63" s="2"/>
      <c r="U63" s="2"/>
    </row>
    <row r="64" spans="1:25" ht="16.5" x14ac:dyDescent="0.3">
      <c r="A64" s="33"/>
      <c r="B64" s="12"/>
      <c r="C64" s="43"/>
      <c r="N64" s="35"/>
      <c r="O64" s="4"/>
      <c r="Q64" s="15"/>
      <c r="R64" s="15"/>
      <c r="S64" s="22"/>
      <c r="T64" s="2"/>
      <c r="U64" s="2"/>
    </row>
    <row r="65" spans="1:21" ht="16.5" x14ac:dyDescent="0.3">
      <c r="A65" s="33"/>
      <c r="B65" s="12"/>
      <c r="C65" s="43"/>
      <c r="N65" s="35"/>
      <c r="O65" s="4"/>
      <c r="Q65" s="15"/>
      <c r="R65" s="15"/>
      <c r="S65" s="22"/>
      <c r="T65" s="2"/>
      <c r="U65" s="2"/>
    </row>
    <row r="66" spans="1:21" ht="16.5" x14ac:dyDescent="0.3">
      <c r="A66" s="33"/>
      <c r="B66" s="12"/>
      <c r="C66" s="43"/>
      <c r="N66" s="35"/>
      <c r="O66" s="4"/>
    </row>
    <row r="67" spans="1:21" ht="16.5" x14ac:dyDescent="0.3">
      <c r="A67" s="33"/>
      <c r="B67" s="12"/>
      <c r="C67" s="43"/>
      <c r="N67" s="35"/>
      <c r="O67" s="4"/>
    </row>
    <row r="68" spans="1:21" ht="16.5" x14ac:dyDescent="0.3">
      <c r="A68" s="33"/>
      <c r="B68" s="12"/>
      <c r="C68" s="43"/>
      <c r="N68" s="35"/>
      <c r="O68" s="4"/>
    </row>
    <row r="69" spans="1:21" ht="16.5" x14ac:dyDescent="0.3">
      <c r="A69" s="33"/>
      <c r="B69" s="12"/>
      <c r="C69" s="43"/>
      <c r="N69" s="35"/>
      <c r="O69" s="4"/>
    </row>
    <row r="70" spans="1:21" ht="16.5" x14ac:dyDescent="0.3">
      <c r="A70" s="33"/>
      <c r="B70" s="12"/>
      <c r="C70" s="43"/>
      <c r="N70" s="35"/>
      <c r="O70" s="4"/>
    </row>
    <row r="71" spans="1:21" ht="16.5" x14ac:dyDescent="0.3">
      <c r="A71" s="33"/>
      <c r="B71" s="12"/>
      <c r="C71" s="43"/>
      <c r="N71" s="35"/>
      <c r="O71" s="4"/>
    </row>
    <row r="72" spans="1:21" ht="16.5" x14ac:dyDescent="0.3">
      <c r="A72" s="33"/>
      <c r="B72" s="12"/>
      <c r="C72" s="43"/>
      <c r="N72" s="35"/>
      <c r="O72" s="4"/>
    </row>
    <row r="73" spans="1:21" ht="16.5" x14ac:dyDescent="0.3">
      <c r="A73" s="33"/>
      <c r="B73" s="12"/>
      <c r="C73" s="43"/>
      <c r="N73" s="35"/>
      <c r="O73" s="4"/>
    </row>
    <row r="74" spans="1:21" ht="16.5" x14ac:dyDescent="0.3">
      <c r="A74" s="33"/>
      <c r="B74" s="12"/>
      <c r="C74" s="43"/>
      <c r="N74" s="35"/>
      <c r="O74" s="4"/>
    </row>
    <row r="75" spans="1:21" ht="16.5" x14ac:dyDescent="0.3">
      <c r="A75" s="33"/>
      <c r="B75" s="12"/>
      <c r="C75" s="43"/>
      <c r="N75" s="35"/>
      <c r="O75" s="4"/>
    </row>
    <row r="76" spans="1:21" ht="16.5" x14ac:dyDescent="0.3">
      <c r="A76" s="33"/>
      <c r="B76" s="12"/>
      <c r="C76" s="43"/>
      <c r="N76" s="35"/>
      <c r="O76" s="4"/>
      <c r="P76" s="15"/>
    </row>
    <row r="77" spans="1:21" ht="16.5" x14ac:dyDescent="0.3">
      <c r="A77" s="33"/>
      <c r="B77" s="12"/>
      <c r="C77" s="43"/>
      <c r="N77" s="35"/>
      <c r="O77" s="4"/>
      <c r="P77" s="46"/>
    </row>
    <row r="78" spans="1:21" ht="16.5" x14ac:dyDescent="0.3">
      <c r="A78" s="33"/>
      <c r="B78" s="12"/>
      <c r="C78" s="43"/>
      <c r="N78" s="35"/>
      <c r="O78" s="4"/>
      <c r="P78" s="46"/>
    </row>
    <row r="79" spans="1:21" ht="16.5" x14ac:dyDescent="0.3">
      <c r="A79" s="33"/>
      <c r="B79" s="12"/>
      <c r="C79" s="43"/>
      <c r="N79" s="35"/>
      <c r="O79" s="4"/>
      <c r="P79" s="15"/>
    </row>
    <row r="80" spans="1:21" x14ac:dyDescent="0.25">
      <c r="A80" s="37"/>
      <c r="B80" s="12"/>
      <c r="C80" s="43"/>
      <c r="N80" s="41"/>
    </row>
    <row r="81" spans="2:14" x14ac:dyDescent="0.25">
      <c r="B81" s="12"/>
      <c r="C81" s="43"/>
    </row>
    <row r="82" spans="2:14" x14ac:dyDescent="0.25">
      <c r="B82" s="12"/>
      <c r="C82" s="43"/>
    </row>
    <row r="84" spans="2:14" x14ac:dyDescent="0.25">
      <c r="N84" s="42"/>
    </row>
  </sheetData>
  <autoFilter ref="N1:N84" xr:uid="{00000000-0001-0000-0000-000000000000}"/>
  <mergeCells count="1">
    <mergeCell ref="A44:D44"/>
  </mergeCells>
  <phoneticPr fontId="17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zoomScale="145" zoomScaleNormal="145" workbookViewId="0">
      <selection activeCell="D8" sqref="D8"/>
    </sheetView>
  </sheetViews>
  <sheetFormatPr defaultRowHeight="15" x14ac:dyDescent="0.25"/>
  <cols>
    <col min="2" max="2" width="18.1406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1.85546875" style="1" customWidth="1"/>
    <col min="10" max="10" width="19.28515625" style="1" customWidth="1"/>
    <col min="12" max="12" width="15.28515625" bestFit="1" customWidth="1"/>
  </cols>
  <sheetData>
    <row r="1" spans="1:13" x14ac:dyDescent="0.25">
      <c r="A1" s="52" t="s">
        <v>4</v>
      </c>
      <c r="B1" s="52" t="s">
        <v>14</v>
      </c>
      <c r="C1" s="52" t="s">
        <v>10</v>
      </c>
      <c r="D1" s="52" t="s">
        <v>5</v>
      </c>
      <c r="E1" s="52" t="s">
        <v>6</v>
      </c>
      <c r="F1" s="52" t="s">
        <v>7</v>
      </c>
      <c r="G1" s="52" t="s">
        <v>8</v>
      </c>
      <c r="H1" s="52" t="s">
        <v>9</v>
      </c>
      <c r="I1"/>
      <c r="J1"/>
      <c r="K1" s="1"/>
      <c r="L1" s="1"/>
      <c r="M1" s="1"/>
    </row>
    <row r="2" spans="1:13" ht="33" x14ac:dyDescent="0.25">
      <c r="A2" s="103">
        <v>1</v>
      </c>
      <c r="B2" s="103" t="s">
        <v>43</v>
      </c>
      <c r="C2" s="104" t="s">
        <v>51</v>
      </c>
      <c r="D2" s="105">
        <f>9+18</f>
        <v>27</v>
      </c>
      <c r="E2" s="126">
        <v>14694</v>
      </c>
      <c r="F2" s="127">
        <v>16163</v>
      </c>
      <c r="G2" s="121">
        <v>132246000</v>
      </c>
      <c r="H2" s="122">
        <v>140180760</v>
      </c>
      <c r="I2" s="106">
        <v>2600</v>
      </c>
      <c r="J2" s="107">
        <f>F2*I2</f>
        <v>42023800</v>
      </c>
      <c r="K2" s="16"/>
      <c r="L2" s="17">
        <f>J2*K2%</f>
        <v>0</v>
      </c>
      <c r="M2" s="1"/>
    </row>
    <row r="3" spans="1:13" ht="33" x14ac:dyDescent="0.25">
      <c r="A3" s="103">
        <v>2</v>
      </c>
      <c r="B3" s="103" t="s">
        <v>44</v>
      </c>
      <c r="C3" s="104" t="s">
        <v>52</v>
      </c>
      <c r="D3" s="105">
        <v>15</v>
      </c>
      <c r="E3" s="126">
        <v>8182</v>
      </c>
      <c r="F3" s="127">
        <v>9000</v>
      </c>
      <c r="G3" s="108">
        <v>0</v>
      </c>
      <c r="H3" s="108">
        <v>0</v>
      </c>
      <c r="I3" s="106">
        <v>2600</v>
      </c>
      <c r="J3" s="107">
        <f>F3*I3</f>
        <v>23400000</v>
      </c>
      <c r="K3" s="16"/>
      <c r="L3" s="17">
        <f>J3*K3%</f>
        <v>0</v>
      </c>
      <c r="M3" s="1"/>
    </row>
    <row r="4" spans="1:13" ht="16.5" customHeight="1" x14ac:dyDescent="0.25">
      <c r="A4" s="134" t="s">
        <v>11</v>
      </c>
      <c r="B4" s="135"/>
      <c r="C4" s="136"/>
      <c r="D4" s="103">
        <f>SUM(D2:D3)</f>
        <v>42</v>
      </c>
      <c r="E4" s="25">
        <f>SUM(E2:E3)</f>
        <v>22876</v>
      </c>
      <c r="F4" s="79">
        <f>SUM(F2:F3)</f>
        <v>25163</v>
      </c>
      <c r="G4" s="110">
        <f>SUM(G2:G3)</f>
        <v>132246000</v>
      </c>
      <c r="H4" s="110">
        <f>SUM(H2:H3)</f>
        <v>140180760</v>
      </c>
      <c r="I4" s="106"/>
      <c r="J4" s="111">
        <f>SUM(J2:J3)</f>
        <v>65423800</v>
      </c>
      <c r="K4" s="16"/>
      <c r="L4" s="17"/>
      <c r="M4" s="1"/>
    </row>
    <row r="5" spans="1:13" ht="33" x14ac:dyDescent="0.25">
      <c r="A5" s="109">
        <v>3</v>
      </c>
      <c r="B5" s="103" t="s">
        <v>45</v>
      </c>
      <c r="C5" s="104" t="s">
        <v>53</v>
      </c>
      <c r="D5" s="105">
        <f>25+4</f>
        <v>29</v>
      </c>
      <c r="E5" s="126">
        <v>12042</v>
      </c>
      <c r="F5" s="127">
        <v>13246</v>
      </c>
      <c r="G5" s="121">
        <v>108378000</v>
      </c>
      <c r="H5" s="122">
        <v>114880680</v>
      </c>
      <c r="I5" s="106">
        <v>2600</v>
      </c>
      <c r="J5" s="107">
        <f>F5*I5</f>
        <v>34439600</v>
      </c>
      <c r="K5" s="16"/>
      <c r="L5" s="17"/>
      <c r="M5" s="1"/>
    </row>
    <row r="6" spans="1:13" ht="33" x14ac:dyDescent="0.25">
      <c r="A6" s="109">
        <v>4</v>
      </c>
      <c r="B6" s="103" t="s">
        <v>46</v>
      </c>
      <c r="C6" s="104" t="s">
        <v>54</v>
      </c>
      <c r="D6" s="105">
        <f>17+3</f>
        <v>20</v>
      </c>
      <c r="E6" s="126">
        <v>8349</v>
      </c>
      <c r="F6" s="127">
        <v>9184</v>
      </c>
      <c r="G6" s="108">
        <v>0</v>
      </c>
      <c r="H6" s="108">
        <v>0</v>
      </c>
      <c r="I6" s="106">
        <v>2600</v>
      </c>
      <c r="J6" s="107">
        <f>F6*I6</f>
        <v>23878400</v>
      </c>
      <c r="K6" s="16"/>
      <c r="L6" s="17"/>
      <c r="M6" s="1"/>
    </row>
    <row r="7" spans="1:13" ht="16.5" customHeight="1" x14ac:dyDescent="0.25">
      <c r="A7" s="134" t="s">
        <v>16</v>
      </c>
      <c r="B7" s="135"/>
      <c r="C7" s="136"/>
      <c r="D7" s="103">
        <f>SUM(D5:D6)</f>
        <v>49</v>
      </c>
      <c r="E7" s="25">
        <f>SUM(E5:E6)</f>
        <v>20391</v>
      </c>
      <c r="F7" s="79">
        <f>SUM(F5:F6)</f>
        <v>22430</v>
      </c>
      <c r="G7" s="112">
        <f>SUM(G5:G6)</f>
        <v>108378000</v>
      </c>
      <c r="H7" s="112">
        <f>SUM(H5:H6)</f>
        <v>114880680</v>
      </c>
      <c r="I7" s="106"/>
      <c r="J7" s="111">
        <f>SUM(J5:J6)</f>
        <v>58318000</v>
      </c>
      <c r="K7" s="16"/>
      <c r="L7" s="17"/>
      <c r="M7" s="1"/>
    </row>
    <row r="8" spans="1:13" ht="33" x14ac:dyDescent="0.25">
      <c r="A8" s="103">
        <v>5</v>
      </c>
      <c r="B8" s="103" t="s">
        <v>47</v>
      </c>
      <c r="C8" s="104" t="s">
        <v>55</v>
      </c>
      <c r="D8" s="105">
        <f>21+18</f>
        <v>39</v>
      </c>
      <c r="E8" s="126">
        <v>18723</v>
      </c>
      <c r="F8" s="127">
        <v>20595</v>
      </c>
      <c r="G8" s="121">
        <v>168507000</v>
      </c>
      <c r="H8" s="122">
        <v>178617420</v>
      </c>
      <c r="I8" s="106">
        <v>2600</v>
      </c>
      <c r="J8" s="107">
        <f>F8*I8</f>
        <v>53547000</v>
      </c>
      <c r="K8" s="16"/>
      <c r="L8" s="17"/>
      <c r="M8" s="1"/>
    </row>
    <row r="9" spans="1:13" ht="33" x14ac:dyDescent="0.25">
      <c r="A9" s="103">
        <v>6</v>
      </c>
      <c r="B9" s="113" t="s">
        <v>48</v>
      </c>
      <c r="C9" s="104" t="s">
        <v>56</v>
      </c>
      <c r="D9" s="105">
        <f>14+10</f>
        <v>24</v>
      </c>
      <c r="E9" s="126">
        <v>11314</v>
      </c>
      <c r="F9" s="127">
        <v>12445</v>
      </c>
      <c r="G9" s="114">
        <v>0</v>
      </c>
      <c r="H9" s="114">
        <v>0</v>
      </c>
      <c r="I9" s="106">
        <v>2600</v>
      </c>
      <c r="J9" s="107">
        <f>F9*I9</f>
        <v>32357000</v>
      </c>
      <c r="K9" s="16"/>
      <c r="L9" s="17"/>
      <c r="M9" s="1"/>
    </row>
    <row r="10" spans="1:13" ht="16.5" customHeight="1" x14ac:dyDescent="0.25">
      <c r="A10" s="134" t="s">
        <v>49</v>
      </c>
      <c r="B10" s="135"/>
      <c r="C10" s="136"/>
      <c r="D10" s="103">
        <f>SUM(D8:D9)</f>
        <v>63</v>
      </c>
      <c r="E10" s="115">
        <f>SUM(E8:E9)</f>
        <v>30037</v>
      </c>
      <c r="F10" s="115">
        <f>SUM(F8:F9)</f>
        <v>33040</v>
      </c>
      <c r="G10" s="116">
        <f>SUM(G8:G9)</f>
        <v>168507000</v>
      </c>
      <c r="H10" s="116">
        <f>SUM(H8:H9)</f>
        <v>178617420</v>
      </c>
      <c r="I10" s="106"/>
      <c r="J10" s="111">
        <f>SUM(J8:J9)</f>
        <v>85904000</v>
      </c>
      <c r="K10" s="16"/>
      <c r="L10" s="17"/>
      <c r="M10" s="1"/>
    </row>
    <row r="11" spans="1:13" ht="16.5" customHeight="1" x14ac:dyDescent="0.25">
      <c r="A11" s="30"/>
      <c r="B11" s="31"/>
      <c r="C11" s="75"/>
      <c r="D11" s="28"/>
      <c r="E11" s="28"/>
      <c r="F11" s="28"/>
      <c r="G11" s="32"/>
      <c r="H11" s="32"/>
      <c r="I11" s="16"/>
      <c r="J11" s="29"/>
      <c r="K11" s="16"/>
      <c r="L11" s="17"/>
      <c r="M11" s="1"/>
    </row>
    <row r="12" spans="1:13" ht="15.75" x14ac:dyDescent="0.25">
      <c r="A12" s="131" t="s">
        <v>50</v>
      </c>
      <c r="B12" s="132"/>
      <c r="C12" s="133"/>
      <c r="D12" s="117">
        <f>D4+D7+D10</f>
        <v>154</v>
      </c>
      <c r="E12" s="117">
        <f>E4+E7+E10</f>
        <v>73304</v>
      </c>
      <c r="F12" s="117">
        <f>F4+F7+F10</f>
        <v>80633</v>
      </c>
      <c r="G12" s="118">
        <f>G4+G7+G10</f>
        <v>409131000</v>
      </c>
      <c r="H12" s="118">
        <f>H4+H7+H10</f>
        <v>433678860</v>
      </c>
      <c r="J12" s="119">
        <f>J4+J7+J10</f>
        <v>209645800</v>
      </c>
      <c r="K12" s="1"/>
      <c r="L12" s="18">
        <f>SUM(L2:L3)</f>
        <v>0</v>
      </c>
      <c r="M12" s="1"/>
    </row>
    <row r="13" spans="1:13" x14ac:dyDescent="0.25">
      <c r="A13" s="1"/>
      <c r="B13" s="1"/>
      <c r="J13" s="5"/>
      <c r="K13" s="1"/>
      <c r="L13" s="1"/>
      <c r="M13" s="1"/>
    </row>
    <row r="14" spans="1:13" x14ac:dyDescent="0.25">
      <c r="A14" s="1"/>
      <c r="B14" s="1"/>
      <c r="J14" s="9"/>
      <c r="K14" s="1"/>
      <c r="L14" s="1"/>
      <c r="M14" s="1"/>
    </row>
    <row r="15" spans="1:13" x14ac:dyDescent="0.25">
      <c r="A15" s="1"/>
      <c r="B15" s="1"/>
      <c r="F15" s="2"/>
      <c r="K15" s="1"/>
      <c r="L15" s="1"/>
      <c r="M15" s="1"/>
    </row>
    <row r="16" spans="1:13" x14ac:dyDescent="0.25">
      <c r="A16" s="1"/>
      <c r="B16" s="1"/>
      <c r="K16" s="1"/>
      <c r="L16" s="1"/>
      <c r="M16" s="1"/>
    </row>
    <row r="17" spans="1:13" x14ac:dyDescent="0.25">
      <c r="A17" s="1"/>
      <c r="B17" s="1"/>
      <c r="K17" s="1"/>
      <c r="L17" s="1"/>
      <c r="M17" s="1"/>
    </row>
    <row r="18" spans="1:13" x14ac:dyDescent="0.25">
      <c r="A18" s="1"/>
      <c r="B18" s="1"/>
      <c r="K18" s="1"/>
      <c r="L18" s="1"/>
      <c r="M18" s="1"/>
    </row>
    <row r="19" spans="1:13" x14ac:dyDescent="0.25">
      <c r="A19" s="1"/>
      <c r="B19" s="1"/>
    </row>
  </sheetData>
  <mergeCells count="4">
    <mergeCell ref="A12:C12"/>
    <mergeCell ref="A4:C4"/>
    <mergeCell ref="A10:C10"/>
    <mergeCell ref="A7:C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2F1-A8C6-494B-AF50-2067801458B7}">
  <dimension ref="A16:Q87"/>
  <sheetViews>
    <sheetView topLeftCell="A48" zoomScale="130" zoomScaleNormal="130" workbookViewId="0">
      <selection activeCell="Q22" sqref="Q22"/>
    </sheetView>
  </sheetViews>
  <sheetFormatPr defaultRowHeight="15" x14ac:dyDescent="0.25"/>
  <cols>
    <col min="3" max="3" width="10.5703125" customWidth="1"/>
    <col min="4" max="4" width="9.5703125" bestFit="1" customWidth="1"/>
    <col min="5" max="5" width="9.5703125" customWidth="1"/>
    <col min="6" max="6" width="11.85546875" customWidth="1"/>
    <col min="7" max="7" width="11.140625" customWidth="1"/>
  </cols>
  <sheetData>
    <row r="16" ht="22.5" customHeight="1" thickBot="1" x14ac:dyDescent="0.3"/>
    <row r="17" spans="1:17" ht="66.75" thickBot="1" x14ac:dyDescent="0.3">
      <c r="B17" s="66" t="s">
        <v>17</v>
      </c>
      <c r="C17" s="66" t="s">
        <v>18</v>
      </c>
      <c r="D17" s="66" t="s">
        <v>19</v>
      </c>
      <c r="E17" s="66"/>
      <c r="F17" s="66" t="s">
        <v>20</v>
      </c>
      <c r="G17" s="73" t="s">
        <v>29</v>
      </c>
    </row>
    <row r="18" spans="1:17" ht="17.25" thickBot="1" x14ac:dyDescent="0.3">
      <c r="B18" s="67">
        <v>1</v>
      </c>
      <c r="C18" s="67" t="s">
        <v>13</v>
      </c>
      <c r="D18" s="67">
        <v>51.521999999999998</v>
      </c>
      <c r="E18" s="3">
        <f>D18*10.764</f>
        <v>554.582808</v>
      </c>
      <c r="F18" s="67">
        <v>7</v>
      </c>
      <c r="G18" s="67">
        <v>7</v>
      </c>
    </row>
    <row r="19" spans="1:17" ht="17.25" thickBot="1" x14ac:dyDescent="0.3">
      <c r="B19" s="68">
        <v>2</v>
      </c>
      <c r="C19" s="68" t="s">
        <v>13</v>
      </c>
      <c r="D19" s="68">
        <v>51.746000000000002</v>
      </c>
      <c r="E19" s="3">
        <f t="shared" ref="E19:E23" si="0">D19*10.764</f>
        <v>556.99394399999994</v>
      </c>
      <c r="F19" s="68">
        <v>7</v>
      </c>
      <c r="G19" s="68">
        <v>7</v>
      </c>
    </row>
    <row r="20" spans="1:17" ht="17.25" thickBot="1" x14ac:dyDescent="0.3">
      <c r="B20" s="67">
        <v>3</v>
      </c>
      <c r="C20" s="67" t="s">
        <v>13</v>
      </c>
      <c r="D20" s="67">
        <v>52.634999999999998</v>
      </c>
      <c r="E20" s="3">
        <f t="shared" si="0"/>
        <v>566.56313999999998</v>
      </c>
      <c r="F20" s="67">
        <v>7</v>
      </c>
      <c r="G20" s="67">
        <v>7</v>
      </c>
      <c r="M20">
        <v>50.085000000000001</v>
      </c>
      <c r="N20">
        <v>2.5499999999999998</v>
      </c>
      <c r="O20">
        <v>5.9210000000000003</v>
      </c>
    </row>
    <row r="21" spans="1:17" ht="17.25" thickBot="1" x14ac:dyDescent="0.3">
      <c r="B21" s="68">
        <v>4</v>
      </c>
      <c r="C21" s="68" t="s">
        <v>13</v>
      </c>
      <c r="D21" s="68">
        <v>53.561999999999998</v>
      </c>
      <c r="E21" s="3">
        <f t="shared" si="0"/>
        <v>576.54136799999992</v>
      </c>
      <c r="F21" s="68">
        <v>7</v>
      </c>
      <c r="G21" s="68">
        <v>7</v>
      </c>
      <c r="M21">
        <f>M20*10.764</f>
        <v>539.11493999999993</v>
      </c>
      <c r="N21">
        <f>N20*10.764</f>
        <v>27.448199999999996</v>
      </c>
      <c r="O21">
        <f>O20*10.764</f>
        <v>63.733643999999998</v>
      </c>
      <c r="P21">
        <f>N21+O21</f>
        <v>91.181843999999998</v>
      </c>
      <c r="Q21">
        <f>M21+P21</f>
        <v>630.29678399999989</v>
      </c>
    </row>
    <row r="22" spans="1:17" ht="17.25" thickBot="1" x14ac:dyDescent="0.3">
      <c r="B22" s="67">
        <v>5</v>
      </c>
      <c r="C22" s="67" t="s">
        <v>21</v>
      </c>
      <c r="D22" s="67">
        <v>33.518999999999998</v>
      </c>
      <c r="E22" s="3">
        <f t="shared" si="0"/>
        <v>360.79851599999995</v>
      </c>
      <c r="F22" s="67">
        <v>7</v>
      </c>
      <c r="G22" s="67">
        <v>7</v>
      </c>
    </row>
    <row r="23" spans="1:17" ht="17.25" thickBot="1" x14ac:dyDescent="0.3">
      <c r="A23" s="49"/>
      <c r="B23" s="68">
        <v>6</v>
      </c>
      <c r="C23" s="68" t="s">
        <v>21</v>
      </c>
      <c r="D23" s="68">
        <v>33.414000000000001</v>
      </c>
      <c r="E23" s="3">
        <f t="shared" si="0"/>
        <v>359.668296</v>
      </c>
      <c r="F23" s="68">
        <v>7</v>
      </c>
      <c r="G23" s="68">
        <v>7</v>
      </c>
    </row>
    <row r="24" spans="1:17" ht="15.75" thickBot="1" x14ac:dyDescent="0.3">
      <c r="A24" s="49"/>
      <c r="B24" s="49"/>
      <c r="C24" s="48"/>
      <c r="D24" s="49"/>
      <c r="E24" s="72"/>
      <c r="F24">
        <f>SUM(F18:F23)</f>
        <v>42</v>
      </c>
      <c r="G24" s="74">
        <f>SUM(G18:G23)</f>
        <v>42</v>
      </c>
      <c r="H24" s="49"/>
      <c r="I24" s="50"/>
    </row>
    <row r="25" spans="1:17" ht="15.75" thickBot="1" x14ac:dyDescent="0.3">
      <c r="A25" s="49"/>
      <c r="B25" s="49"/>
      <c r="C25" s="48"/>
      <c r="D25" s="49"/>
      <c r="E25" s="72"/>
    </row>
    <row r="26" spans="1:17" ht="15.75" thickBot="1" x14ac:dyDescent="0.3">
      <c r="A26" s="49"/>
      <c r="B26" s="49"/>
      <c r="C26" s="48"/>
      <c r="D26" s="49"/>
      <c r="E26" s="72"/>
    </row>
    <row r="27" spans="1:17" ht="15.75" thickBot="1" x14ac:dyDescent="0.3">
      <c r="A27" s="49"/>
      <c r="B27" s="49"/>
      <c r="C27" s="48"/>
      <c r="D27" s="49"/>
      <c r="E27" s="72"/>
    </row>
    <row r="50" spans="1:9" ht="15.75" thickBot="1" x14ac:dyDescent="0.3"/>
    <row r="51" spans="1:9" ht="15.75" thickBot="1" x14ac:dyDescent="0.3">
      <c r="A51" s="49"/>
      <c r="B51" s="49"/>
      <c r="C51" s="49"/>
      <c r="D51" s="49"/>
      <c r="E51" s="49"/>
      <c r="F51" s="49"/>
    </row>
    <row r="52" spans="1:9" ht="15.75" thickBot="1" x14ac:dyDescent="0.3">
      <c r="A52" s="49"/>
      <c r="B52" s="49"/>
      <c r="C52" s="49"/>
      <c r="D52" s="49"/>
      <c r="E52" s="49"/>
      <c r="F52" s="49"/>
      <c r="H52" s="50"/>
      <c r="I52" s="22"/>
    </row>
    <row r="53" spans="1:9" ht="15.75" thickBot="1" x14ac:dyDescent="0.3">
      <c r="A53" s="49"/>
      <c r="B53" s="49"/>
      <c r="C53" s="49"/>
      <c r="D53" s="49"/>
      <c r="E53" s="49"/>
      <c r="F53" s="49"/>
      <c r="H53" s="50"/>
      <c r="I53" s="22"/>
    </row>
    <row r="54" spans="1:9" ht="66.75" thickBot="1" x14ac:dyDescent="0.3">
      <c r="A54" s="66" t="s">
        <v>17</v>
      </c>
      <c r="B54" s="66" t="s">
        <v>18</v>
      </c>
      <c r="C54" s="66" t="s">
        <v>19</v>
      </c>
      <c r="D54" s="66"/>
      <c r="E54" s="66" t="s">
        <v>20</v>
      </c>
      <c r="F54" s="73" t="s">
        <v>29</v>
      </c>
      <c r="H54" s="50"/>
      <c r="I54" s="22"/>
    </row>
    <row r="55" spans="1:9" ht="17.25" thickBot="1" x14ac:dyDescent="0.3">
      <c r="A55" s="67">
        <v>1</v>
      </c>
      <c r="B55" s="67" t="s">
        <v>21</v>
      </c>
      <c r="C55" s="67">
        <v>33.518999999999998</v>
      </c>
      <c r="D55" s="3">
        <f>C55*10.764</f>
        <v>360.79851599999995</v>
      </c>
      <c r="E55" s="67">
        <v>7</v>
      </c>
      <c r="F55" s="67">
        <v>7</v>
      </c>
      <c r="H55" s="50"/>
      <c r="I55" s="22"/>
    </row>
    <row r="56" spans="1:9" ht="17.25" thickBot="1" x14ac:dyDescent="0.3">
      <c r="A56" s="68">
        <v>2</v>
      </c>
      <c r="B56" s="68" t="s">
        <v>21</v>
      </c>
      <c r="C56" s="68">
        <v>33.606999999999999</v>
      </c>
      <c r="D56" s="3">
        <f t="shared" ref="D56:D60" si="1">C56*10.764</f>
        <v>361.74574799999999</v>
      </c>
      <c r="E56" s="68">
        <v>7</v>
      </c>
      <c r="F56" s="68">
        <v>7</v>
      </c>
    </row>
    <row r="57" spans="1:9" ht="17.25" thickBot="1" x14ac:dyDescent="0.3">
      <c r="A57" s="67">
        <v>3</v>
      </c>
      <c r="B57" s="67" t="s">
        <v>21</v>
      </c>
      <c r="C57" s="67">
        <v>31.469000000000001</v>
      </c>
      <c r="D57" s="3">
        <f t="shared" si="1"/>
        <v>338.73231599999997</v>
      </c>
      <c r="E57" s="67">
        <v>7</v>
      </c>
      <c r="F57" s="67">
        <v>7</v>
      </c>
    </row>
    <row r="58" spans="1:9" ht="17.25" thickBot="1" x14ac:dyDescent="0.3">
      <c r="A58" s="68">
        <v>4</v>
      </c>
      <c r="B58" s="68" t="s">
        <v>13</v>
      </c>
      <c r="C58" s="68">
        <v>51.616</v>
      </c>
      <c r="D58" s="3">
        <f>C58*10.764</f>
        <v>555.59462399999995</v>
      </c>
      <c r="E58" s="68">
        <v>7</v>
      </c>
      <c r="F58" s="68">
        <v>7</v>
      </c>
    </row>
    <row r="59" spans="1:9" ht="17.25" thickBot="1" x14ac:dyDescent="0.3">
      <c r="A59" s="67">
        <v>5</v>
      </c>
      <c r="B59" s="67" t="s">
        <v>21</v>
      </c>
      <c r="C59" s="67">
        <v>33.465000000000003</v>
      </c>
      <c r="D59" s="3">
        <f t="shared" si="1"/>
        <v>360.21726000000001</v>
      </c>
      <c r="E59" s="67">
        <v>14</v>
      </c>
      <c r="F59" s="67">
        <v>14</v>
      </c>
    </row>
    <row r="60" spans="1:9" ht="17.25" thickBot="1" x14ac:dyDescent="0.3">
      <c r="A60" s="68">
        <v>6</v>
      </c>
      <c r="B60" s="68" t="s">
        <v>21</v>
      </c>
      <c r="C60" s="68">
        <v>33.414000000000001</v>
      </c>
      <c r="D60" s="3">
        <f t="shared" si="1"/>
        <v>359.668296</v>
      </c>
      <c r="E60" s="68">
        <v>7</v>
      </c>
      <c r="F60" s="68">
        <v>7</v>
      </c>
    </row>
    <row r="61" spans="1:9" x14ac:dyDescent="0.25">
      <c r="E61">
        <f>SUM(E55:E60)</f>
        <v>49</v>
      </c>
      <c r="F61">
        <f>SUM(F55:F60)</f>
        <v>49</v>
      </c>
    </row>
    <row r="82" spans="1:6" ht="15.75" thickBot="1" x14ac:dyDescent="0.3"/>
    <row r="83" spans="1:6" ht="66.75" thickBot="1" x14ac:dyDescent="0.3">
      <c r="A83" s="66" t="s">
        <v>17</v>
      </c>
      <c r="B83" s="66" t="s">
        <v>18</v>
      </c>
      <c r="C83" s="66" t="s">
        <v>19</v>
      </c>
      <c r="E83" s="66" t="s">
        <v>20</v>
      </c>
      <c r="F83" s="73" t="s">
        <v>29</v>
      </c>
    </row>
    <row r="84" spans="1:6" ht="17.25" thickBot="1" x14ac:dyDescent="0.3">
      <c r="A84" s="67">
        <v>1</v>
      </c>
      <c r="B84" s="67" t="s">
        <v>13</v>
      </c>
      <c r="C84" s="67">
        <v>51.234000000000002</v>
      </c>
      <c r="D84" s="22">
        <f>C84*10.764</f>
        <v>551.48277599999994</v>
      </c>
      <c r="E84" s="67">
        <v>21</v>
      </c>
      <c r="F84" s="67">
        <v>21</v>
      </c>
    </row>
    <row r="85" spans="1:6" ht="17.25" thickBot="1" x14ac:dyDescent="0.3">
      <c r="A85" s="68">
        <v>2</v>
      </c>
      <c r="B85" s="68" t="s">
        <v>21</v>
      </c>
      <c r="C85" s="68">
        <v>33.465000000000003</v>
      </c>
      <c r="D85" s="3">
        <f t="shared" ref="D85:D86" si="2">C85*10.764</f>
        <v>360.21726000000001</v>
      </c>
      <c r="E85" s="68">
        <v>35</v>
      </c>
      <c r="F85" s="68">
        <v>35</v>
      </c>
    </row>
    <row r="86" spans="1:6" ht="17.25" thickBot="1" x14ac:dyDescent="0.3">
      <c r="A86" s="67">
        <v>3</v>
      </c>
      <c r="B86" s="67" t="s">
        <v>13</v>
      </c>
      <c r="C86" s="67">
        <v>51.204000000000001</v>
      </c>
      <c r="D86" s="3">
        <f t="shared" si="2"/>
        <v>551.15985599999999</v>
      </c>
      <c r="E86" s="67">
        <v>7</v>
      </c>
      <c r="F86" s="67">
        <v>7</v>
      </c>
    </row>
    <row r="87" spans="1:6" x14ac:dyDescent="0.25">
      <c r="E87">
        <f>SUM(E84:E86)</f>
        <v>63</v>
      </c>
      <c r="F87">
        <f>SUM(F84:F86)</f>
        <v>63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45"/>
  <sheetViews>
    <sheetView zoomScaleNormal="100" workbookViewId="0">
      <selection activeCell="E24" sqref="E24:E32"/>
    </sheetView>
  </sheetViews>
  <sheetFormatPr defaultRowHeight="15" x14ac:dyDescent="0.25"/>
  <cols>
    <col min="1" max="1" width="16.7109375" customWidth="1"/>
    <col min="2" max="2" width="6.28515625" customWidth="1"/>
    <col min="8" max="8" width="14.42578125" customWidth="1"/>
    <col min="11" max="11" width="28.7109375" customWidth="1"/>
    <col min="16" max="16" width="17.140625" customWidth="1"/>
  </cols>
  <sheetData>
    <row r="1" spans="1:23" ht="15.75" thickBot="1" x14ac:dyDescent="0.3">
      <c r="W1" s="3"/>
    </row>
    <row r="2" spans="1:23" ht="15.75" thickBot="1" x14ac:dyDescent="0.3">
      <c r="D2" s="3"/>
      <c r="K2" s="64"/>
      <c r="O2" s="1"/>
      <c r="W2" s="3"/>
    </row>
    <row r="3" spans="1:23" ht="15.75" thickBot="1" x14ac:dyDescent="0.3">
      <c r="A3" t="s">
        <v>22</v>
      </c>
      <c r="D3" s="53"/>
      <c r="E3" s="1"/>
      <c r="G3" t="s">
        <v>28</v>
      </c>
      <c r="L3" s="53"/>
      <c r="M3" s="53"/>
      <c r="N3" s="53"/>
      <c r="O3" s="54"/>
      <c r="P3" s="53"/>
      <c r="Q3" s="10"/>
      <c r="U3" s="3"/>
      <c r="V3" s="64"/>
    </row>
    <row r="4" spans="1:23" ht="15.75" thickBot="1" x14ac:dyDescent="0.3">
      <c r="A4" t="s">
        <v>24</v>
      </c>
      <c r="B4">
        <v>1</v>
      </c>
      <c r="C4" t="s">
        <v>26</v>
      </c>
      <c r="D4" s="53">
        <v>52.634999999999998</v>
      </c>
      <c r="E4" s="54">
        <f>D4*10.764</f>
        <v>566.56313999999998</v>
      </c>
      <c r="G4">
        <v>5.9210000000000003</v>
      </c>
      <c r="H4" s="54">
        <f>G4*10.764</f>
        <v>63.733643999999998</v>
      </c>
      <c r="I4" s="3"/>
      <c r="L4" s="53"/>
      <c r="M4" s="53"/>
      <c r="N4" s="53"/>
      <c r="O4" s="54"/>
      <c r="P4" s="53"/>
      <c r="Q4" s="10"/>
      <c r="U4" s="3"/>
      <c r="V4" s="64"/>
    </row>
    <row r="5" spans="1:23" ht="15.75" thickBot="1" x14ac:dyDescent="0.3">
      <c r="B5">
        <v>2</v>
      </c>
      <c r="C5" t="s">
        <v>26</v>
      </c>
      <c r="D5" s="53">
        <v>51.746000000000002</v>
      </c>
      <c r="E5" s="54">
        <f t="shared" ref="E5:E9" si="0">D5*10.764</f>
        <v>556.99394399999994</v>
      </c>
      <c r="G5">
        <v>6.09</v>
      </c>
      <c r="H5" s="54">
        <f t="shared" ref="H5:H9" si="1">G5*10.764</f>
        <v>65.552759999999992</v>
      </c>
      <c r="I5" s="3"/>
      <c r="L5" s="53"/>
      <c r="M5" s="53"/>
      <c r="N5" s="53"/>
      <c r="O5" s="54"/>
      <c r="P5" s="53"/>
      <c r="Q5" s="10"/>
      <c r="U5" s="3"/>
      <c r="V5" s="64"/>
    </row>
    <row r="6" spans="1:23" ht="15.75" thickBot="1" x14ac:dyDescent="0.3">
      <c r="B6">
        <v>3</v>
      </c>
      <c r="C6" t="s">
        <v>26</v>
      </c>
      <c r="D6" s="53">
        <v>51.521999999999998</v>
      </c>
      <c r="E6" s="54">
        <f t="shared" si="0"/>
        <v>554.582808</v>
      </c>
      <c r="G6">
        <v>3.04</v>
      </c>
      <c r="H6" s="54">
        <f t="shared" si="1"/>
        <v>32.722560000000001</v>
      </c>
      <c r="I6" s="3"/>
      <c r="L6" s="53"/>
      <c r="M6" s="53"/>
      <c r="N6" s="53"/>
      <c r="O6" s="54"/>
      <c r="P6" s="53"/>
      <c r="Q6" s="10"/>
      <c r="U6" s="3"/>
      <c r="V6" s="64"/>
    </row>
    <row r="7" spans="1:23" ht="15.75" thickBot="1" x14ac:dyDescent="0.3">
      <c r="B7">
        <v>4</v>
      </c>
      <c r="C7" t="s">
        <v>26</v>
      </c>
      <c r="D7" s="53">
        <v>53.561999999999998</v>
      </c>
      <c r="E7" s="54">
        <f t="shared" si="0"/>
        <v>576.54136799999992</v>
      </c>
      <c r="G7">
        <v>6.0890000000000004</v>
      </c>
      <c r="H7" s="54">
        <f t="shared" si="1"/>
        <v>65.541995999999997</v>
      </c>
      <c r="I7" s="3"/>
      <c r="L7" s="53"/>
      <c r="M7" s="53"/>
      <c r="N7" s="53"/>
      <c r="O7" s="54"/>
      <c r="P7" s="53"/>
      <c r="Q7" s="10"/>
      <c r="U7" s="3"/>
      <c r="V7" s="64"/>
    </row>
    <row r="8" spans="1:23" ht="15.75" thickBot="1" x14ac:dyDescent="0.3">
      <c r="B8">
        <v>5</v>
      </c>
      <c r="C8" t="s">
        <v>27</v>
      </c>
      <c r="D8" s="53">
        <v>33.518999999999998</v>
      </c>
      <c r="E8" s="54">
        <f t="shared" si="0"/>
        <v>360.79851599999995</v>
      </c>
      <c r="G8">
        <v>2.8879999999999999</v>
      </c>
      <c r="H8" s="54">
        <f t="shared" si="1"/>
        <v>31.086431999999999</v>
      </c>
      <c r="I8" s="3"/>
      <c r="L8" s="53"/>
      <c r="M8" s="53"/>
      <c r="N8" s="53"/>
      <c r="O8" s="54"/>
      <c r="P8" s="53"/>
      <c r="Q8" s="10"/>
      <c r="U8" s="3"/>
      <c r="V8" s="64"/>
    </row>
    <row r="9" spans="1:23" ht="15.75" thickBot="1" x14ac:dyDescent="0.3">
      <c r="B9">
        <v>6</v>
      </c>
      <c r="C9" t="s">
        <v>27</v>
      </c>
      <c r="D9" s="53">
        <v>33.414000000000001</v>
      </c>
      <c r="E9" s="54">
        <f t="shared" si="0"/>
        <v>359.668296</v>
      </c>
      <c r="G9">
        <v>2.887</v>
      </c>
      <c r="H9" s="54">
        <f t="shared" si="1"/>
        <v>31.075667999999997</v>
      </c>
      <c r="I9" s="3"/>
      <c r="L9" s="53"/>
      <c r="M9" s="53"/>
      <c r="N9" s="53"/>
      <c r="O9" s="54"/>
      <c r="P9" s="53"/>
      <c r="Q9" s="10"/>
      <c r="U9" s="3"/>
      <c r="V9" s="64"/>
    </row>
    <row r="10" spans="1:23" ht="15.75" thickBot="1" x14ac:dyDescent="0.3">
      <c r="C10" s="53"/>
      <c r="D10" s="53"/>
      <c r="E10" s="53"/>
      <c r="F10" s="53"/>
      <c r="G10" s="53"/>
      <c r="H10" s="53"/>
      <c r="I10" s="53"/>
      <c r="L10" s="53"/>
      <c r="M10" s="53"/>
      <c r="N10" s="53"/>
      <c r="O10" s="54"/>
      <c r="P10" s="53"/>
      <c r="Q10" s="10"/>
      <c r="U10" s="3"/>
      <c r="V10" s="64"/>
    </row>
    <row r="11" spans="1:23" ht="15.75" thickBot="1" x14ac:dyDescent="0.3">
      <c r="C11" s="53"/>
      <c r="D11" s="53"/>
      <c r="E11" s="53"/>
      <c r="F11" s="53"/>
      <c r="G11" s="53"/>
      <c r="H11" s="53"/>
      <c r="I11" s="53"/>
      <c r="L11" s="53"/>
      <c r="M11" s="53"/>
      <c r="N11" s="53"/>
      <c r="O11" s="54"/>
      <c r="P11" s="53"/>
      <c r="Q11" s="57"/>
    </row>
    <row r="12" spans="1:23" x14ac:dyDescent="0.25">
      <c r="A12" t="s">
        <v>23</v>
      </c>
      <c r="C12" s="53"/>
      <c r="D12" s="53"/>
      <c r="E12" s="53"/>
      <c r="F12" s="53"/>
      <c r="G12" t="s">
        <v>28</v>
      </c>
      <c r="H12" s="53"/>
      <c r="I12" s="53"/>
      <c r="N12" s="1"/>
      <c r="O12" s="1"/>
    </row>
    <row r="13" spans="1:23" x14ac:dyDescent="0.25">
      <c r="A13" t="s">
        <v>24</v>
      </c>
      <c r="B13">
        <v>1</v>
      </c>
      <c r="C13" t="s">
        <v>27</v>
      </c>
      <c r="D13" s="53">
        <v>33.606999999999999</v>
      </c>
      <c r="E13" s="54">
        <f>D13*10.764</f>
        <v>361.74574799999999</v>
      </c>
      <c r="F13" s="53"/>
      <c r="G13" s="53">
        <v>2.75</v>
      </c>
      <c r="H13" s="54">
        <f>G13*10.764</f>
        <v>29.600999999999999</v>
      </c>
      <c r="I13" s="53"/>
      <c r="N13" s="1"/>
      <c r="O13" s="1"/>
    </row>
    <row r="14" spans="1:23" ht="17.25" customHeight="1" x14ac:dyDescent="0.25">
      <c r="B14">
        <v>2</v>
      </c>
      <c r="C14" t="s">
        <v>27</v>
      </c>
      <c r="D14" s="53">
        <v>31.469000000000001</v>
      </c>
      <c r="E14" s="54">
        <f t="shared" ref="E14:E19" si="2">D14*10.764</f>
        <v>338.73231599999997</v>
      </c>
      <c r="F14" s="53"/>
      <c r="G14" s="53">
        <v>2.75</v>
      </c>
      <c r="H14" s="54">
        <f t="shared" ref="H14:H19" si="3">G14*10.764</f>
        <v>29.600999999999999</v>
      </c>
      <c r="K14" s="63"/>
      <c r="L14" s="53"/>
      <c r="M14" s="53"/>
      <c r="N14" s="53"/>
      <c r="O14" s="54"/>
      <c r="P14" s="53"/>
    </row>
    <row r="15" spans="1:23" x14ac:dyDescent="0.25">
      <c r="B15">
        <v>3</v>
      </c>
      <c r="C15" t="s">
        <v>26</v>
      </c>
      <c r="D15" s="53">
        <v>51.616</v>
      </c>
      <c r="E15" s="54">
        <f t="shared" si="2"/>
        <v>555.59462399999995</v>
      </c>
      <c r="F15" s="53"/>
      <c r="G15" s="53">
        <v>3.0489999999999999</v>
      </c>
      <c r="H15" s="54">
        <f t="shared" si="3"/>
        <v>32.819435999999996</v>
      </c>
      <c r="K15" s="63"/>
      <c r="L15" s="53"/>
      <c r="M15" s="53"/>
      <c r="N15" s="53"/>
      <c r="O15" s="54"/>
      <c r="P15" s="53"/>
    </row>
    <row r="16" spans="1:23" x14ac:dyDescent="0.25">
      <c r="B16">
        <v>4</v>
      </c>
      <c r="C16" t="s">
        <v>27</v>
      </c>
      <c r="D16" s="53">
        <v>33.465000000000003</v>
      </c>
      <c r="E16" s="54">
        <f t="shared" si="2"/>
        <v>360.21726000000001</v>
      </c>
      <c r="F16" s="53"/>
      <c r="G16" s="53">
        <v>2.75</v>
      </c>
      <c r="H16" s="54">
        <f t="shared" si="3"/>
        <v>29.600999999999999</v>
      </c>
      <c r="L16" s="53"/>
      <c r="M16" s="53"/>
      <c r="N16" s="53"/>
      <c r="O16" s="54"/>
      <c r="P16" s="53"/>
    </row>
    <row r="17" spans="1:33" x14ac:dyDescent="0.25">
      <c r="B17">
        <v>5</v>
      </c>
      <c r="C17" t="s">
        <v>27</v>
      </c>
      <c r="D17" s="53">
        <v>33.414000000000001</v>
      </c>
      <c r="E17" s="54">
        <f t="shared" si="2"/>
        <v>359.668296</v>
      </c>
      <c r="F17" s="53"/>
      <c r="G17" s="53">
        <v>2.75</v>
      </c>
      <c r="H17" s="54">
        <f t="shared" si="3"/>
        <v>29.600999999999999</v>
      </c>
      <c r="L17" s="53"/>
      <c r="M17" s="53"/>
      <c r="N17" s="53"/>
      <c r="O17" s="54"/>
      <c r="P17" s="53"/>
    </row>
    <row r="18" spans="1:33" ht="15.75" thickBot="1" x14ac:dyDescent="0.3">
      <c r="B18">
        <v>6</v>
      </c>
      <c r="C18" t="s">
        <v>27</v>
      </c>
      <c r="D18" s="53">
        <v>33.518999999999998</v>
      </c>
      <c r="E18" s="54">
        <f t="shared" si="2"/>
        <v>360.79851599999995</v>
      </c>
      <c r="F18" s="53"/>
      <c r="G18" s="53">
        <v>2.8879999999999999</v>
      </c>
      <c r="H18" s="54">
        <f t="shared" si="3"/>
        <v>31.086431999999999</v>
      </c>
      <c r="L18" s="53"/>
      <c r="M18" s="53"/>
      <c r="N18" s="53"/>
      <c r="O18" s="54"/>
      <c r="P18" s="53"/>
    </row>
    <row r="19" spans="1:33" ht="15.75" thickBot="1" x14ac:dyDescent="0.3">
      <c r="B19">
        <v>7</v>
      </c>
      <c r="C19" t="s">
        <v>27</v>
      </c>
      <c r="D19" s="53">
        <v>33.465000000000003</v>
      </c>
      <c r="E19" s="54">
        <f t="shared" si="2"/>
        <v>360.21726000000001</v>
      </c>
      <c r="F19" s="53"/>
      <c r="G19" s="53">
        <v>2.88</v>
      </c>
      <c r="H19" s="54">
        <f t="shared" si="3"/>
        <v>31.000319999999999</v>
      </c>
      <c r="L19" s="53"/>
      <c r="M19" s="53"/>
      <c r="N19" s="53"/>
      <c r="O19" s="54"/>
      <c r="P19" s="53"/>
      <c r="T19" s="64"/>
    </row>
    <row r="20" spans="1:33" ht="15.75" thickBot="1" x14ac:dyDescent="0.3">
      <c r="C20" s="53"/>
      <c r="D20" s="53"/>
      <c r="E20" s="53"/>
      <c r="F20" s="53"/>
      <c r="G20" s="53"/>
      <c r="H20" s="53"/>
      <c r="L20" s="53"/>
      <c r="M20" s="53"/>
      <c r="N20" s="53"/>
      <c r="O20" s="54"/>
      <c r="P20" s="53"/>
      <c r="T20" s="64"/>
    </row>
    <row r="21" spans="1:33" ht="15.75" thickBot="1" x14ac:dyDescent="0.3">
      <c r="D21" s="1"/>
      <c r="E21" s="1"/>
      <c r="L21" s="53"/>
      <c r="M21" s="53"/>
      <c r="N21" s="53"/>
      <c r="O21" s="54"/>
      <c r="P21" s="53"/>
      <c r="T21" s="64"/>
    </row>
    <row r="22" spans="1:33" ht="17.25" thickBot="1" x14ac:dyDescent="0.35">
      <c r="D22" s="1"/>
      <c r="E22" s="1"/>
      <c r="I22" s="3"/>
      <c r="L22" s="53"/>
      <c r="M22" s="53"/>
      <c r="N22" s="53"/>
      <c r="O22" s="54"/>
      <c r="P22" s="53"/>
      <c r="T22" s="64"/>
      <c r="AC22" s="4"/>
      <c r="AD22" s="8"/>
      <c r="AE22" s="14"/>
      <c r="AF22" s="8"/>
      <c r="AG22" s="3"/>
    </row>
    <row r="23" spans="1:33" ht="15.75" thickBot="1" x14ac:dyDescent="0.3">
      <c r="A23" t="s">
        <v>25</v>
      </c>
      <c r="D23" s="1"/>
      <c r="E23" s="2"/>
      <c r="G23" t="s">
        <v>28</v>
      </c>
      <c r="I23" s="3"/>
      <c r="N23" s="1"/>
      <c r="O23" s="1"/>
      <c r="T23" s="64"/>
      <c r="AC23" s="19"/>
      <c r="AD23" s="19"/>
      <c r="AE23" s="19"/>
      <c r="AF23" s="19"/>
      <c r="AG23" s="19"/>
    </row>
    <row r="24" spans="1:33" ht="15.75" thickBot="1" x14ac:dyDescent="0.3">
      <c r="A24" t="s">
        <v>24</v>
      </c>
      <c r="B24">
        <v>1</v>
      </c>
      <c r="C24" t="s">
        <v>27</v>
      </c>
      <c r="D24" s="70">
        <v>33.465000000000003</v>
      </c>
      <c r="E24" s="54">
        <f t="shared" ref="E24:E27" si="4">D24*10.764</f>
        <v>360.21726000000001</v>
      </c>
      <c r="G24" s="71">
        <v>2.887</v>
      </c>
      <c r="H24" s="54">
        <f t="shared" ref="H24:H27" si="5">G24*10.764</f>
        <v>31.075667999999997</v>
      </c>
      <c r="I24" s="53"/>
      <c r="N24" s="1"/>
      <c r="O24" s="1"/>
      <c r="T24" s="64"/>
      <c r="AC24" s="20"/>
      <c r="AD24" s="20"/>
      <c r="AE24" s="20"/>
      <c r="AF24" s="20"/>
      <c r="AG24" s="20"/>
    </row>
    <row r="25" spans="1:33" ht="15.75" thickBot="1" x14ac:dyDescent="0.3">
      <c r="B25">
        <v>2</v>
      </c>
      <c r="C25" t="s">
        <v>27</v>
      </c>
      <c r="D25" s="70">
        <v>33.465000000000003</v>
      </c>
      <c r="E25" s="54">
        <f t="shared" si="4"/>
        <v>360.21726000000001</v>
      </c>
      <c r="G25" s="71">
        <v>2.8879999999999999</v>
      </c>
      <c r="H25" s="54">
        <f t="shared" si="5"/>
        <v>31.086431999999999</v>
      </c>
      <c r="L25" s="53"/>
      <c r="M25" s="53"/>
      <c r="N25" s="53"/>
      <c r="O25" s="54"/>
      <c r="P25" s="53"/>
      <c r="T25" s="64"/>
      <c r="AC25" s="19"/>
      <c r="AD25" s="19"/>
      <c r="AE25" s="19"/>
      <c r="AF25" s="19"/>
      <c r="AG25" s="19"/>
    </row>
    <row r="26" spans="1:33" ht="15.75" thickBot="1" x14ac:dyDescent="0.3">
      <c r="B26">
        <v>3</v>
      </c>
      <c r="C26" t="s">
        <v>27</v>
      </c>
      <c r="D26" s="70">
        <v>33.465000000000003</v>
      </c>
      <c r="E26" s="54">
        <f t="shared" si="4"/>
        <v>360.21726000000001</v>
      </c>
      <c r="G26" s="71">
        <v>2.8879999999999999</v>
      </c>
      <c r="H26" s="54">
        <f t="shared" si="5"/>
        <v>31.086431999999999</v>
      </c>
      <c r="K26" s="53"/>
      <c r="L26" s="53"/>
      <c r="M26" s="53"/>
      <c r="N26" s="53"/>
      <c r="O26" s="54"/>
      <c r="P26" s="53"/>
      <c r="T26" s="64"/>
      <c r="AC26" s="20"/>
      <c r="AD26" s="20"/>
      <c r="AE26" s="20"/>
      <c r="AF26" s="20"/>
      <c r="AG26" s="20"/>
    </row>
    <row r="27" spans="1:33" ht="15.75" thickBot="1" x14ac:dyDescent="0.3">
      <c r="B27">
        <v>4</v>
      </c>
      <c r="C27" t="s">
        <v>26</v>
      </c>
      <c r="D27" s="70">
        <v>51.234000000000002</v>
      </c>
      <c r="E27" s="54">
        <f t="shared" si="4"/>
        <v>551.48277599999994</v>
      </c>
      <c r="F27" s="22"/>
      <c r="G27" s="71">
        <v>3.0449999999999999</v>
      </c>
      <c r="H27" s="54">
        <f t="shared" si="5"/>
        <v>32.776379999999996</v>
      </c>
      <c r="K27" s="53"/>
      <c r="L27" s="53"/>
      <c r="M27" s="53"/>
      <c r="N27" s="53"/>
      <c r="O27" s="54"/>
      <c r="P27" s="53"/>
      <c r="AC27" s="19"/>
      <c r="AD27" s="19"/>
      <c r="AE27" s="19"/>
      <c r="AF27" s="19"/>
      <c r="AG27" s="19"/>
    </row>
    <row r="28" spans="1:33" ht="15.75" thickBot="1" x14ac:dyDescent="0.3">
      <c r="B28">
        <v>5</v>
      </c>
      <c r="C28" t="s">
        <v>26</v>
      </c>
      <c r="D28" s="70">
        <v>51.234000000000002</v>
      </c>
      <c r="E28" s="54">
        <f>D28*10.764</f>
        <v>551.48277599999994</v>
      </c>
      <c r="F28" s="22"/>
      <c r="G28" s="71">
        <v>3.0449999999999999</v>
      </c>
      <c r="H28" s="54">
        <f>G28*10.764</f>
        <v>32.776379999999996</v>
      </c>
      <c r="K28" s="53"/>
      <c r="L28" s="53"/>
      <c r="M28" s="53"/>
      <c r="N28" s="53"/>
      <c r="O28" s="54"/>
      <c r="P28" s="53"/>
      <c r="U28" s="1"/>
      <c r="V28" s="1"/>
      <c r="W28" s="1"/>
      <c r="X28" s="1"/>
      <c r="Y28" s="1"/>
      <c r="Z28" s="1"/>
      <c r="AC28" s="20"/>
      <c r="AD28" s="20"/>
      <c r="AE28" s="20"/>
      <c r="AF28" s="20"/>
      <c r="AG28" s="20"/>
    </row>
    <row r="29" spans="1:33" ht="15.75" thickBot="1" x14ac:dyDescent="0.3">
      <c r="B29">
        <v>6</v>
      </c>
      <c r="C29" t="s">
        <v>26</v>
      </c>
      <c r="D29" s="70">
        <v>51.234000000000002</v>
      </c>
      <c r="E29" s="54">
        <f>D29*10.764</f>
        <v>551.48277599999994</v>
      </c>
      <c r="F29" s="22"/>
      <c r="G29" s="71">
        <v>3.0449999999999999</v>
      </c>
      <c r="H29" s="54">
        <f>G29*10.764</f>
        <v>32.776379999999996</v>
      </c>
      <c r="K29" s="53"/>
      <c r="L29" s="53"/>
      <c r="M29" s="53"/>
      <c r="N29" s="53"/>
      <c r="O29" s="54"/>
      <c r="P29" s="53"/>
      <c r="U29" s="1"/>
      <c r="V29" s="1"/>
      <c r="W29" s="1"/>
      <c r="X29" s="1"/>
      <c r="Y29" s="1"/>
      <c r="Z29" s="1"/>
      <c r="AC29" s="19"/>
      <c r="AD29" s="19"/>
      <c r="AE29" s="19"/>
      <c r="AF29" s="19"/>
      <c r="AG29" s="19"/>
    </row>
    <row r="30" spans="1:33" ht="15.75" thickBot="1" x14ac:dyDescent="0.3">
      <c r="B30">
        <v>7</v>
      </c>
      <c r="C30" t="s">
        <v>26</v>
      </c>
      <c r="D30" s="70">
        <v>51.204000000000001</v>
      </c>
      <c r="E30" s="54">
        <f>D30*10.764</f>
        <v>551.15985599999999</v>
      </c>
      <c r="F30" s="22"/>
      <c r="G30" s="71">
        <v>3.0449999999999999</v>
      </c>
      <c r="H30" s="54">
        <f>G30*10.764</f>
        <v>32.776379999999996</v>
      </c>
      <c r="K30" s="53"/>
      <c r="L30" s="53"/>
      <c r="M30" s="53"/>
      <c r="N30" s="53"/>
      <c r="O30" s="54"/>
      <c r="P30" s="53"/>
      <c r="U30" s="1"/>
      <c r="V30" s="1"/>
      <c r="W30" s="1"/>
      <c r="X30" s="1"/>
      <c r="Y30" s="1"/>
      <c r="Z30" s="1"/>
      <c r="AC30" s="20"/>
      <c r="AD30" s="20"/>
      <c r="AE30" s="20"/>
      <c r="AF30" s="20"/>
      <c r="AG30" s="20"/>
    </row>
    <row r="31" spans="1:33" ht="15.75" thickBot="1" x14ac:dyDescent="0.3">
      <c r="B31" s="51">
        <v>8</v>
      </c>
      <c r="C31" t="s">
        <v>27</v>
      </c>
      <c r="D31" s="70">
        <v>33.465000000000003</v>
      </c>
      <c r="E31" s="54">
        <f>D31*10.764</f>
        <v>360.21726000000001</v>
      </c>
      <c r="F31" s="22"/>
      <c r="G31" s="71">
        <v>2.8879999999999999</v>
      </c>
      <c r="H31" s="54">
        <f>G31*10.764</f>
        <v>31.086431999999999</v>
      </c>
      <c r="K31" s="53"/>
      <c r="L31" s="53"/>
      <c r="M31" s="53"/>
      <c r="N31" s="53"/>
      <c r="O31" s="54"/>
      <c r="P31" s="53"/>
      <c r="U31" s="1"/>
      <c r="V31" s="1"/>
      <c r="W31" s="1"/>
      <c r="X31" s="1"/>
      <c r="Y31" s="1"/>
      <c r="Z31" s="1"/>
      <c r="AC31" s="19"/>
      <c r="AD31" s="19"/>
      <c r="AE31" s="19"/>
      <c r="AF31" s="19"/>
      <c r="AG31" s="19"/>
    </row>
    <row r="32" spans="1:33" ht="15.75" thickBot="1" x14ac:dyDescent="0.3">
      <c r="B32" s="51">
        <v>9</v>
      </c>
      <c r="C32" t="s">
        <v>27</v>
      </c>
      <c r="D32" s="70">
        <v>33.465000000000003</v>
      </c>
      <c r="E32" s="54">
        <f>D32*10.764</f>
        <v>360.21726000000001</v>
      </c>
      <c r="G32" s="71">
        <v>2.8879999999999999</v>
      </c>
      <c r="H32" s="54">
        <f>G32*10.764</f>
        <v>31.086431999999999</v>
      </c>
      <c r="K32" s="53"/>
      <c r="L32" s="53"/>
      <c r="M32" s="53"/>
      <c r="N32" s="53"/>
      <c r="O32" s="54"/>
      <c r="P32" s="53"/>
      <c r="U32" s="1"/>
      <c r="V32" s="1"/>
      <c r="W32" s="1"/>
      <c r="X32" s="1"/>
      <c r="Y32" s="1"/>
      <c r="Z32" s="1"/>
      <c r="AC32" s="20"/>
      <c r="AD32" s="20"/>
      <c r="AE32" s="20"/>
      <c r="AF32" s="20"/>
      <c r="AG32" s="20"/>
    </row>
    <row r="33" spans="2:33" ht="15.75" thickBot="1" x14ac:dyDescent="0.3">
      <c r="B33" s="51"/>
      <c r="D33" s="53"/>
      <c r="F33" s="22"/>
      <c r="G33" s="10"/>
      <c r="K33" s="53"/>
      <c r="L33" s="53"/>
      <c r="M33" s="53"/>
      <c r="N33" s="53"/>
      <c r="O33" s="54"/>
      <c r="P33" s="53"/>
      <c r="U33" s="1"/>
      <c r="V33" s="1"/>
      <c r="W33" s="1"/>
      <c r="X33" s="1"/>
      <c r="Y33" s="1"/>
      <c r="Z33" s="1"/>
      <c r="AC33" s="19"/>
      <c r="AD33" s="19"/>
      <c r="AE33" s="19"/>
      <c r="AF33" s="19"/>
      <c r="AG33" s="19"/>
    </row>
    <row r="34" spans="2:33" ht="15.75" thickBot="1" x14ac:dyDescent="0.3">
      <c r="B34" s="51"/>
      <c r="D34" s="55"/>
      <c r="E34" s="22"/>
      <c r="F34" s="22"/>
      <c r="G34" s="10"/>
      <c r="N34" s="1"/>
      <c r="O34" s="1"/>
      <c r="Q34" s="1"/>
      <c r="U34" s="1"/>
      <c r="V34" s="1"/>
      <c r="W34" s="1"/>
      <c r="X34" s="1"/>
      <c r="Y34" s="1"/>
      <c r="Z34" s="1"/>
      <c r="AC34" s="20"/>
      <c r="AD34" s="20"/>
      <c r="AE34" s="20"/>
      <c r="AF34" s="20"/>
      <c r="AG34" s="20"/>
    </row>
    <row r="35" spans="2:33" ht="16.5" x14ac:dyDescent="0.3">
      <c r="D35" s="1"/>
      <c r="E35" s="1"/>
      <c r="N35" s="1"/>
      <c r="O35" s="1"/>
      <c r="Q35" s="1"/>
      <c r="U35" s="1"/>
      <c r="V35" s="1"/>
      <c r="W35" s="1"/>
      <c r="X35" s="1"/>
      <c r="Y35" s="1"/>
      <c r="Z35" s="1"/>
      <c r="AC35" s="4"/>
      <c r="AE35" s="13"/>
      <c r="AF35" s="2"/>
      <c r="AG35" s="2"/>
    </row>
    <row r="36" spans="2:33" ht="16.5" x14ac:dyDescent="0.3">
      <c r="D36" s="53"/>
      <c r="E36" s="54"/>
      <c r="F36" s="53"/>
      <c r="G36" s="53"/>
      <c r="H36" s="54"/>
      <c r="L36" s="53"/>
      <c r="M36" s="53"/>
      <c r="N36" s="53"/>
      <c r="O36" s="54"/>
      <c r="P36" s="53"/>
      <c r="Q36" s="1"/>
      <c r="U36" s="1"/>
      <c r="V36" s="1"/>
      <c r="W36" s="1"/>
      <c r="X36" s="56"/>
      <c r="Y36" s="1"/>
      <c r="Z36" s="1"/>
      <c r="AC36" s="4"/>
      <c r="AE36" s="3"/>
      <c r="AF36" s="2"/>
      <c r="AG36" s="2"/>
    </row>
    <row r="37" spans="2:33" x14ac:dyDescent="0.25">
      <c r="D37" s="53"/>
      <c r="E37" s="54"/>
      <c r="F37" s="53"/>
      <c r="G37" s="53"/>
      <c r="H37" s="54"/>
      <c r="L37" s="53"/>
      <c r="M37" s="53"/>
      <c r="N37" s="53"/>
      <c r="O37" s="54"/>
      <c r="P37" s="53"/>
      <c r="Q37" s="1"/>
      <c r="U37" s="1"/>
      <c r="V37" s="1"/>
      <c r="W37" s="1"/>
      <c r="X37" s="56"/>
      <c r="Y37" s="1"/>
      <c r="Z37" s="1"/>
    </row>
    <row r="38" spans="2:33" x14ac:dyDescent="0.25">
      <c r="L38" s="53"/>
      <c r="M38" s="53"/>
      <c r="N38" s="53"/>
      <c r="O38" s="54"/>
      <c r="P38" s="53"/>
      <c r="Q38" s="1"/>
      <c r="U38" s="1"/>
      <c r="V38" s="1"/>
      <c r="W38" s="1"/>
      <c r="X38" s="56"/>
      <c r="Y38" s="1"/>
      <c r="Z38" s="1"/>
    </row>
    <row r="39" spans="2:33" x14ac:dyDescent="0.25">
      <c r="L39" s="53"/>
      <c r="M39" s="53"/>
      <c r="N39" s="53"/>
      <c r="O39" s="54"/>
      <c r="P39" s="53"/>
      <c r="Q39" s="1"/>
      <c r="U39" s="1"/>
      <c r="V39" s="1"/>
      <c r="W39" s="1"/>
      <c r="X39" s="56"/>
      <c r="Y39" s="1"/>
      <c r="Z39" s="1"/>
    </row>
    <row r="40" spans="2:33" x14ac:dyDescent="0.25">
      <c r="L40" s="53"/>
      <c r="M40" s="53"/>
      <c r="N40" s="53"/>
      <c r="O40" s="54"/>
      <c r="P40" s="53"/>
      <c r="Q40" s="1"/>
      <c r="U40" s="1"/>
      <c r="V40" s="1"/>
      <c r="W40" s="1"/>
      <c r="X40" s="56"/>
      <c r="Y40" s="1"/>
      <c r="Z40" s="1"/>
    </row>
    <row r="41" spans="2:33" x14ac:dyDescent="0.25">
      <c r="L41" s="53"/>
      <c r="M41" s="53"/>
      <c r="N41" s="53"/>
      <c r="O41" s="54"/>
      <c r="P41" s="53"/>
      <c r="Q41" s="1"/>
      <c r="U41" s="1"/>
      <c r="V41" s="1"/>
      <c r="W41" s="1"/>
      <c r="X41" s="56"/>
      <c r="Y41" s="1"/>
      <c r="Z41" s="1"/>
    </row>
    <row r="42" spans="2:33" x14ac:dyDescent="0.25">
      <c r="L42" s="53"/>
      <c r="M42" s="53"/>
      <c r="N42" s="53"/>
      <c r="O42" s="54"/>
      <c r="P42" s="53"/>
      <c r="Q42" s="1"/>
      <c r="U42" s="1"/>
      <c r="V42" s="1"/>
      <c r="W42" s="1"/>
      <c r="X42" s="56"/>
      <c r="Y42" s="1"/>
      <c r="Z42" s="1"/>
    </row>
    <row r="43" spans="2:33" x14ac:dyDescent="0.25">
      <c r="L43" s="53"/>
      <c r="M43" s="53"/>
      <c r="N43" s="53"/>
      <c r="O43" s="54"/>
      <c r="P43" s="53"/>
      <c r="Q43" s="1"/>
      <c r="U43" s="1"/>
      <c r="V43" s="1"/>
      <c r="W43" s="1"/>
      <c r="X43" s="56"/>
      <c r="Y43" s="1"/>
      <c r="Z43" s="1"/>
    </row>
    <row r="44" spans="2:33" x14ac:dyDescent="0.25">
      <c r="L44" s="53"/>
      <c r="M44" s="53"/>
      <c r="N44" s="53"/>
      <c r="O44" s="54"/>
      <c r="P44" s="53"/>
      <c r="Q44" s="1"/>
      <c r="U44" s="1"/>
      <c r="V44" s="1"/>
      <c r="W44" s="1"/>
      <c r="X44" s="56"/>
      <c r="Y44" s="1"/>
      <c r="Z44" s="1"/>
    </row>
    <row r="45" spans="2:33" x14ac:dyDescent="0.25">
      <c r="N45" s="1"/>
      <c r="O45" s="1"/>
      <c r="Q45" s="1"/>
      <c r="U45" s="1"/>
      <c r="V45" s="1"/>
      <c r="W45" s="1"/>
      <c r="X45" s="56"/>
      <c r="Y45" s="1"/>
      <c r="Z45" s="1"/>
    </row>
    <row r="46" spans="2:33" x14ac:dyDescent="0.25">
      <c r="L46" s="53"/>
      <c r="M46" s="53"/>
      <c r="N46" s="53"/>
      <c r="O46" s="54"/>
      <c r="P46" s="53"/>
      <c r="Q46" s="1"/>
      <c r="U46" s="1"/>
      <c r="V46" s="1"/>
      <c r="W46" s="1"/>
      <c r="X46" s="56"/>
      <c r="Y46" s="1"/>
      <c r="Z46" s="1"/>
    </row>
    <row r="47" spans="2:33" x14ac:dyDescent="0.25">
      <c r="L47" s="53"/>
      <c r="M47" s="53"/>
      <c r="N47" s="53"/>
      <c r="O47" s="54"/>
      <c r="P47" s="53"/>
      <c r="Q47" s="1"/>
      <c r="U47" s="1"/>
      <c r="V47" s="1"/>
      <c r="W47" s="1"/>
      <c r="X47" s="56"/>
      <c r="Y47" s="1"/>
      <c r="Z47" s="1"/>
    </row>
    <row r="48" spans="2:33" x14ac:dyDescent="0.25">
      <c r="L48" s="53"/>
      <c r="M48" s="53"/>
      <c r="N48" s="53"/>
      <c r="O48" s="54"/>
      <c r="P48" s="53"/>
      <c r="Q48" s="1"/>
      <c r="U48" s="1"/>
      <c r="V48" s="1"/>
      <c r="W48" s="1"/>
      <c r="X48" s="56"/>
      <c r="Y48" s="1"/>
      <c r="Z48" s="1"/>
    </row>
    <row r="49" spans="2:26" x14ac:dyDescent="0.25">
      <c r="D49" s="1"/>
      <c r="E49" s="2"/>
      <c r="L49" s="53"/>
      <c r="M49" s="53"/>
      <c r="N49" s="53"/>
      <c r="O49" s="54"/>
      <c r="P49" s="53"/>
      <c r="Q49" s="1"/>
      <c r="U49" s="1"/>
      <c r="V49" s="1"/>
      <c r="W49" s="1"/>
      <c r="X49" s="56"/>
      <c r="Y49" s="1"/>
      <c r="Z49" s="1"/>
    </row>
    <row r="50" spans="2:26" x14ac:dyDescent="0.25">
      <c r="D50" s="1"/>
      <c r="E50" s="1"/>
      <c r="L50" s="53"/>
      <c r="M50" s="53"/>
      <c r="N50" s="53"/>
      <c r="O50" s="54"/>
      <c r="P50" s="53"/>
      <c r="Q50" s="1"/>
      <c r="U50" s="1"/>
      <c r="V50" s="1"/>
      <c r="W50" s="1"/>
      <c r="X50" s="56"/>
      <c r="Y50" s="1"/>
      <c r="Z50" s="1"/>
    </row>
    <row r="51" spans="2:26" x14ac:dyDescent="0.25">
      <c r="D51" s="1"/>
      <c r="E51" s="1"/>
      <c r="L51" s="53"/>
      <c r="M51" s="53"/>
      <c r="N51" s="53"/>
      <c r="O51" s="54"/>
      <c r="P51" s="53"/>
      <c r="Q51" s="1"/>
      <c r="U51" s="1"/>
      <c r="V51" s="1"/>
      <c r="W51" s="1"/>
      <c r="X51" s="56"/>
      <c r="Y51" s="1"/>
      <c r="Z51" s="1"/>
    </row>
    <row r="52" spans="2:26" x14ac:dyDescent="0.25">
      <c r="D52" s="1"/>
      <c r="E52" s="1"/>
      <c r="L52" s="53"/>
      <c r="M52" s="53"/>
      <c r="N52" s="53"/>
      <c r="O52" s="54"/>
      <c r="P52" s="53"/>
      <c r="Q52" s="1"/>
      <c r="U52" s="1"/>
      <c r="V52" s="1"/>
      <c r="W52" s="1"/>
      <c r="X52" s="56"/>
      <c r="Y52" s="1"/>
      <c r="Z52" s="1"/>
    </row>
    <row r="53" spans="2:26" x14ac:dyDescent="0.25">
      <c r="B53" s="10"/>
      <c r="L53" s="53"/>
      <c r="M53" s="53"/>
      <c r="N53" s="53"/>
      <c r="O53" s="54"/>
      <c r="P53" s="53"/>
      <c r="Q53" s="1"/>
      <c r="U53" s="1"/>
      <c r="V53" s="1"/>
      <c r="W53" s="1"/>
      <c r="X53" s="56"/>
      <c r="Y53" s="1"/>
      <c r="Z53" s="1"/>
    </row>
    <row r="54" spans="2:26" x14ac:dyDescent="0.25">
      <c r="B54" s="10"/>
      <c r="L54" s="53"/>
      <c r="M54" s="53"/>
      <c r="N54" s="53"/>
      <c r="O54" s="54"/>
      <c r="P54" s="53"/>
      <c r="Q54" s="1"/>
      <c r="U54" s="1"/>
      <c r="V54" s="1"/>
      <c r="W54" s="1"/>
      <c r="X54" s="56"/>
      <c r="Y54" s="1"/>
      <c r="Z54" s="1"/>
    </row>
    <row r="55" spans="2:26" x14ac:dyDescent="0.25">
      <c r="B55" s="10"/>
      <c r="L55" s="53"/>
      <c r="M55" s="53"/>
      <c r="N55" s="53"/>
      <c r="O55" s="54"/>
      <c r="P55" s="53"/>
      <c r="Q55" s="1"/>
      <c r="U55" s="1"/>
      <c r="V55" s="1"/>
      <c r="W55" s="1"/>
      <c r="X55" s="1"/>
      <c r="Y55" s="1"/>
      <c r="Z55" s="1"/>
    </row>
    <row r="56" spans="2:26" x14ac:dyDescent="0.25">
      <c r="B56" s="10"/>
      <c r="L56" s="53"/>
      <c r="M56" s="53"/>
      <c r="N56" s="53"/>
      <c r="O56" s="54"/>
      <c r="P56" s="53"/>
      <c r="Q56" s="1"/>
      <c r="U56" s="1"/>
      <c r="V56" s="1"/>
      <c r="W56" s="1"/>
      <c r="X56" s="1"/>
      <c r="Y56" s="1"/>
      <c r="Z56" s="1"/>
    </row>
    <row r="57" spans="2:26" x14ac:dyDescent="0.25">
      <c r="B57" s="10"/>
      <c r="L57" s="53"/>
      <c r="M57" s="53"/>
      <c r="N57" s="53"/>
      <c r="O57" s="54"/>
      <c r="P57" s="53"/>
      <c r="Q57" s="1"/>
      <c r="U57" s="1"/>
      <c r="V57" s="1"/>
      <c r="W57" s="1"/>
      <c r="X57" s="1"/>
      <c r="Y57" s="1"/>
      <c r="Z57" s="1"/>
    </row>
    <row r="58" spans="2:26" x14ac:dyDescent="0.25">
      <c r="B58" s="10"/>
      <c r="L58" s="53"/>
      <c r="M58" s="53"/>
      <c r="N58" s="53"/>
      <c r="O58" s="54"/>
      <c r="P58" s="53"/>
      <c r="Q58" s="1"/>
      <c r="U58" s="1"/>
      <c r="V58" s="1"/>
      <c r="W58" s="1"/>
      <c r="X58" s="1"/>
      <c r="Y58" s="1"/>
      <c r="Z58" s="1"/>
    </row>
    <row r="59" spans="2:26" x14ac:dyDescent="0.25">
      <c r="B59" s="10"/>
      <c r="N59" s="1"/>
      <c r="O59" s="1"/>
      <c r="Q59" s="1"/>
      <c r="U59" s="1"/>
      <c r="V59" s="1"/>
      <c r="W59" s="1"/>
      <c r="X59" s="1"/>
      <c r="Y59" s="1"/>
      <c r="Z59" s="1"/>
    </row>
    <row r="60" spans="2:26" x14ac:dyDescent="0.25">
      <c r="B60" s="10"/>
      <c r="L60" s="53"/>
      <c r="M60" s="53"/>
      <c r="N60" s="53"/>
      <c r="O60" s="54"/>
      <c r="P60" s="53"/>
      <c r="Q60" s="1"/>
      <c r="U60" s="1"/>
      <c r="V60" s="1"/>
      <c r="W60" s="1"/>
      <c r="X60" s="1"/>
      <c r="Y60" s="1"/>
      <c r="Z60" s="1"/>
    </row>
    <row r="61" spans="2:26" x14ac:dyDescent="0.25">
      <c r="B61" s="10"/>
      <c r="L61" s="53"/>
      <c r="M61" s="53"/>
      <c r="N61" s="53"/>
      <c r="O61" s="54"/>
      <c r="P61" s="53"/>
      <c r="Q61" s="1"/>
      <c r="U61" s="1"/>
      <c r="V61" s="1"/>
      <c r="W61" s="1"/>
      <c r="X61" s="1"/>
      <c r="Y61" s="1"/>
      <c r="Z61" s="1"/>
    </row>
    <row r="62" spans="2:26" x14ac:dyDescent="0.25">
      <c r="B62" s="10"/>
      <c r="L62" s="53"/>
      <c r="M62" s="53"/>
      <c r="N62" s="53"/>
      <c r="O62" s="54"/>
      <c r="P62" s="53"/>
      <c r="Q62" s="1"/>
      <c r="U62" s="1"/>
      <c r="V62" s="1"/>
      <c r="W62" s="1"/>
      <c r="X62" s="56"/>
      <c r="Y62" s="1"/>
      <c r="Z62" s="1"/>
    </row>
    <row r="63" spans="2:26" x14ac:dyDescent="0.25">
      <c r="B63" s="10"/>
      <c r="L63" s="53"/>
      <c r="M63" s="53"/>
      <c r="N63" s="53"/>
      <c r="O63" s="54"/>
      <c r="P63" s="53"/>
      <c r="Q63" s="1"/>
      <c r="U63" s="1"/>
      <c r="V63" s="1"/>
      <c r="W63" s="1"/>
      <c r="X63" s="56"/>
      <c r="Y63" s="1"/>
      <c r="Z63" s="1"/>
    </row>
    <row r="64" spans="2:26" x14ac:dyDescent="0.25">
      <c r="B64" s="10"/>
      <c r="L64" s="53"/>
      <c r="M64" s="53"/>
      <c r="N64" s="53"/>
      <c r="O64" s="54"/>
      <c r="P64" s="53"/>
      <c r="Q64" s="1"/>
      <c r="U64" s="1"/>
      <c r="V64" s="1"/>
      <c r="W64" s="1"/>
      <c r="X64" s="56"/>
      <c r="Y64" s="1"/>
      <c r="Z64" s="1"/>
    </row>
    <row r="65" spans="2:26" x14ac:dyDescent="0.25">
      <c r="B65" s="10"/>
      <c r="L65" s="53"/>
      <c r="M65" s="53"/>
      <c r="N65" s="53"/>
      <c r="O65" s="54"/>
      <c r="P65" s="53"/>
      <c r="Q65" s="1"/>
      <c r="U65" s="1"/>
      <c r="V65" s="1"/>
      <c r="W65" s="1"/>
      <c r="X65" s="56"/>
      <c r="Y65" s="1"/>
      <c r="Z65" s="1"/>
    </row>
    <row r="66" spans="2:26" x14ac:dyDescent="0.25">
      <c r="B66" s="10"/>
      <c r="L66" s="53"/>
      <c r="M66" s="53"/>
      <c r="N66" s="53"/>
      <c r="O66" s="54"/>
      <c r="P66" s="53"/>
      <c r="Q66" s="1"/>
      <c r="U66" s="1"/>
      <c r="V66" s="1"/>
      <c r="W66" s="1"/>
      <c r="X66" s="56"/>
      <c r="Y66" s="1"/>
      <c r="Z66" s="1"/>
    </row>
    <row r="67" spans="2:26" x14ac:dyDescent="0.25">
      <c r="B67" s="10"/>
      <c r="L67" s="53"/>
      <c r="M67" s="53"/>
      <c r="N67" s="53"/>
      <c r="O67" s="54"/>
      <c r="P67" s="53"/>
      <c r="Q67" s="1"/>
      <c r="U67" s="1"/>
      <c r="V67" s="1"/>
      <c r="W67" s="1"/>
      <c r="X67" s="56"/>
      <c r="Y67" s="1"/>
      <c r="Z67" s="1"/>
    </row>
    <row r="68" spans="2:26" x14ac:dyDescent="0.25">
      <c r="B68" s="10"/>
      <c r="L68" s="53"/>
      <c r="M68" s="53"/>
      <c r="N68" s="53"/>
      <c r="O68" s="54"/>
      <c r="P68" s="53"/>
      <c r="Q68" s="1"/>
      <c r="U68" s="1"/>
      <c r="V68" s="1"/>
      <c r="W68" s="1"/>
      <c r="X68" s="56"/>
      <c r="Y68" s="1"/>
      <c r="Z68" s="1"/>
    </row>
    <row r="69" spans="2:26" x14ac:dyDescent="0.25">
      <c r="B69" s="10"/>
      <c r="L69" s="53"/>
      <c r="M69" s="53"/>
      <c r="N69" s="53"/>
      <c r="O69" s="54"/>
      <c r="P69" s="53"/>
      <c r="Q69" s="1"/>
      <c r="U69" s="1"/>
      <c r="V69" s="1"/>
      <c r="W69" s="1"/>
      <c r="X69" s="56"/>
      <c r="Y69" s="1"/>
      <c r="Z69" s="1"/>
    </row>
    <row r="70" spans="2:26" x14ac:dyDescent="0.25">
      <c r="B70" s="10"/>
      <c r="L70" s="53"/>
      <c r="M70" s="53"/>
      <c r="N70" s="53"/>
      <c r="O70" s="54"/>
      <c r="P70" s="53"/>
      <c r="Q70" s="1"/>
      <c r="U70" s="1"/>
      <c r="V70" s="1"/>
      <c r="W70" s="1"/>
      <c r="X70" s="56"/>
      <c r="Y70" s="1"/>
      <c r="Z70" s="1"/>
    </row>
    <row r="71" spans="2:26" x14ac:dyDescent="0.25">
      <c r="B71" s="10"/>
      <c r="L71" s="53"/>
      <c r="M71" s="53"/>
      <c r="N71" s="53"/>
      <c r="O71" s="54"/>
      <c r="P71" s="53"/>
      <c r="Q71" s="53"/>
      <c r="U71" s="1"/>
      <c r="V71" s="1"/>
      <c r="W71" s="1"/>
      <c r="X71" s="56"/>
      <c r="Y71" s="1"/>
      <c r="Z71" s="1"/>
    </row>
    <row r="72" spans="2:26" x14ac:dyDescent="0.25">
      <c r="B72" s="10"/>
      <c r="L72" s="53"/>
      <c r="M72" s="53"/>
      <c r="N72" s="53"/>
      <c r="O72" s="54"/>
      <c r="P72" s="53"/>
      <c r="Q72" s="53"/>
      <c r="U72" s="1"/>
      <c r="V72" s="1"/>
      <c r="W72" s="1"/>
      <c r="X72" s="56"/>
      <c r="Y72" s="1"/>
      <c r="Z72" s="1"/>
    </row>
    <row r="73" spans="2:26" x14ac:dyDescent="0.25">
      <c r="B73" s="10"/>
      <c r="L73" s="53"/>
      <c r="M73" s="53"/>
      <c r="N73" s="53"/>
      <c r="O73" s="54"/>
      <c r="P73" s="53"/>
      <c r="Q73" s="53"/>
      <c r="U73" s="1"/>
      <c r="V73" s="1"/>
      <c r="W73" s="1"/>
      <c r="X73" s="56"/>
      <c r="Y73" s="1"/>
      <c r="Z73" s="1"/>
    </row>
    <row r="74" spans="2:26" x14ac:dyDescent="0.25">
      <c r="B74" s="10"/>
      <c r="L74" s="53"/>
      <c r="M74" s="53"/>
      <c r="N74" s="53"/>
      <c r="O74" s="54"/>
      <c r="P74" s="53"/>
      <c r="Q74" s="53"/>
      <c r="U74" s="1"/>
      <c r="V74" s="1"/>
      <c r="W74" s="1"/>
      <c r="X74" s="56"/>
      <c r="Y74" s="1"/>
      <c r="Z74" s="1"/>
    </row>
    <row r="75" spans="2:26" x14ac:dyDescent="0.25">
      <c r="B75" s="10"/>
      <c r="L75" s="53"/>
      <c r="M75" s="53"/>
      <c r="N75" s="53"/>
      <c r="O75" s="54"/>
      <c r="P75" s="53"/>
      <c r="Q75" s="53"/>
      <c r="U75" s="1"/>
      <c r="V75" s="1"/>
      <c r="W75" s="1"/>
      <c r="X75" s="56"/>
      <c r="Y75" s="1"/>
      <c r="Z75" s="1"/>
    </row>
    <row r="76" spans="2:26" x14ac:dyDescent="0.25">
      <c r="B76" s="10"/>
      <c r="L76" s="53"/>
      <c r="M76" s="53"/>
      <c r="N76" s="53"/>
      <c r="O76" s="54"/>
      <c r="P76" s="53"/>
      <c r="Q76" s="53"/>
      <c r="U76" s="1"/>
      <c r="V76" s="1"/>
      <c r="W76" s="1"/>
      <c r="X76" s="56"/>
      <c r="Y76" s="1"/>
      <c r="Z76" s="1"/>
    </row>
    <row r="77" spans="2:26" x14ac:dyDescent="0.25">
      <c r="B77" s="10"/>
      <c r="L77" s="53"/>
      <c r="M77" s="53"/>
      <c r="N77" s="53"/>
      <c r="O77" s="54"/>
      <c r="P77" s="53"/>
      <c r="Q77" s="53"/>
      <c r="U77" s="1"/>
      <c r="V77" s="1"/>
      <c r="W77" s="1"/>
      <c r="X77" s="56"/>
      <c r="Y77" s="1"/>
      <c r="Z77" s="1"/>
    </row>
    <row r="78" spans="2:26" x14ac:dyDescent="0.25">
      <c r="B78" s="10"/>
      <c r="L78" s="53"/>
      <c r="M78" s="53"/>
      <c r="N78" s="53"/>
      <c r="O78" s="54"/>
      <c r="P78" s="53"/>
      <c r="Q78" s="53"/>
      <c r="U78" s="1"/>
      <c r="V78" s="1"/>
      <c r="W78" s="1"/>
      <c r="X78" s="56"/>
      <c r="Y78" s="1"/>
      <c r="Z78" s="1"/>
    </row>
    <row r="79" spans="2:26" x14ac:dyDescent="0.25">
      <c r="B79" s="10"/>
      <c r="L79" s="53"/>
      <c r="M79" s="53"/>
      <c r="N79" s="53"/>
      <c r="O79" s="54"/>
      <c r="P79" s="53"/>
      <c r="Q79" s="53"/>
      <c r="U79" s="1"/>
      <c r="V79" s="1"/>
      <c r="W79" s="1"/>
      <c r="X79" s="56"/>
      <c r="Y79" s="1"/>
      <c r="Z79" s="1"/>
    </row>
    <row r="80" spans="2:26" x14ac:dyDescent="0.25">
      <c r="B80" s="10"/>
      <c r="L80" s="53"/>
      <c r="M80" s="53"/>
      <c r="N80" s="53"/>
      <c r="O80" s="54"/>
      <c r="P80" s="53"/>
      <c r="Q80" s="53"/>
      <c r="U80" s="1"/>
      <c r="V80" s="1"/>
      <c r="W80" s="1"/>
      <c r="X80" s="56"/>
      <c r="Y80" s="1"/>
      <c r="Z80" s="1"/>
    </row>
    <row r="81" spans="2:26" x14ac:dyDescent="0.25">
      <c r="B81" s="10"/>
      <c r="O81" s="3"/>
      <c r="Q81" s="53"/>
      <c r="R81" s="53"/>
      <c r="S81" s="53"/>
      <c r="T81" s="53"/>
      <c r="U81" s="1"/>
      <c r="V81" s="1"/>
      <c r="W81" s="1"/>
      <c r="X81" s="1"/>
      <c r="Y81" s="1"/>
      <c r="Z81" s="1"/>
    </row>
    <row r="82" spans="2:26" x14ac:dyDescent="0.25">
      <c r="B82" s="10"/>
      <c r="O82" s="3"/>
      <c r="Q82" s="53"/>
      <c r="R82" s="53"/>
      <c r="S82" s="53"/>
      <c r="T82" s="53"/>
      <c r="U82" s="1"/>
      <c r="V82" s="1"/>
      <c r="W82" s="1"/>
      <c r="X82" s="1"/>
      <c r="Y82" s="1"/>
      <c r="Z82" s="1"/>
    </row>
    <row r="83" spans="2:26" x14ac:dyDescent="0.25">
      <c r="B83" s="10"/>
      <c r="L83" s="53"/>
      <c r="M83" s="53"/>
      <c r="O83" s="3"/>
      <c r="Q83" s="53"/>
      <c r="R83" s="53"/>
      <c r="S83" s="53"/>
      <c r="U83" s="1"/>
      <c r="V83" s="1"/>
      <c r="W83" s="1"/>
      <c r="X83" s="56"/>
      <c r="Y83" s="1"/>
      <c r="Z83" s="1"/>
    </row>
    <row r="84" spans="2:26" x14ac:dyDescent="0.25">
      <c r="B84" s="10"/>
      <c r="L84" s="53"/>
      <c r="M84" s="53"/>
      <c r="O84" s="3"/>
      <c r="Q84" s="53"/>
      <c r="R84" s="53"/>
      <c r="S84" s="53"/>
      <c r="U84" s="1"/>
      <c r="V84" s="1"/>
      <c r="W84" s="1"/>
      <c r="X84" s="56"/>
      <c r="Y84" s="1"/>
      <c r="Z84" s="1"/>
    </row>
    <row r="85" spans="2:26" x14ac:dyDescent="0.25">
      <c r="B85" s="10"/>
      <c r="L85" s="53"/>
      <c r="M85" s="53"/>
      <c r="N85" s="1"/>
      <c r="O85" s="1"/>
      <c r="Q85" s="53"/>
      <c r="R85" s="53"/>
      <c r="S85" s="53"/>
      <c r="U85" s="1"/>
      <c r="V85" s="1"/>
      <c r="W85" s="1"/>
      <c r="X85" s="56"/>
      <c r="Y85" s="1"/>
      <c r="Z85" s="1"/>
    </row>
    <row r="86" spans="2:26" x14ac:dyDescent="0.25">
      <c r="B86" s="10"/>
      <c r="L86" s="53"/>
      <c r="M86" s="53"/>
      <c r="O86" s="3"/>
      <c r="Q86" s="53"/>
      <c r="R86" s="53"/>
      <c r="S86" s="53"/>
      <c r="U86" s="1"/>
      <c r="V86" s="1"/>
      <c r="W86" s="1"/>
      <c r="X86" s="56"/>
      <c r="Y86" s="1"/>
      <c r="Z86" s="1"/>
    </row>
    <row r="87" spans="2:26" x14ac:dyDescent="0.25">
      <c r="B87" s="10"/>
      <c r="L87" s="53"/>
      <c r="M87" s="53"/>
      <c r="N87" s="1"/>
      <c r="O87" s="1"/>
      <c r="R87" s="53"/>
      <c r="S87" s="53"/>
      <c r="U87" s="1"/>
      <c r="V87" s="1"/>
      <c r="W87" s="1"/>
      <c r="X87" s="56"/>
      <c r="Y87" s="1"/>
      <c r="Z87" s="1"/>
    </row>
    <row r="88" spans="2:26" x14ac:dyDescent="0.25">
      <c r="B88" s="10"/>
      <c r="L88" s="53"/>
      <c r="M88" s="53"/>
      <c r="N88" s="53"/>
      <c r="O88" s="54"/>
      <c r="P88" s="53"/>
      <c r="R88" s="53"/>
      <c r="S88" s="53"/>
      <c r="U88" s="1"/>
      <c r="V88" s="1"/>
      <c r="W88" s="1"/>
      <c r="X88" s="56"/>
      <c r="Y88" s="1"/>
      <c r="Z88" s="1"/>
    </row>
    <row r="89" spans="2:26" x14ac:dyDescent="0.25">
      <c r="B89" s="10"/>
      <c r="L89" s="53"/>
      <c r="M89" s="53"/>
      <c r="N89" s="53"/>
      <c r="O89" s="54"/>
      <c r="P89" s="53"/>
      <c r="R89" s="53"/>
      <c r="S89" s="53"/>
      <c r="T89" s="53"/>
      <c r="U89" s="1"/>
      <c r="V89" s="1"/>
      <c r="W89" s="1"/>
      <c r="X89" s="56"/>
      <c r="Y89" s="1"/>
      <c r="Z89" s="1"/>
    </row>
    <row r="90" spans="2:26" x14ac:dyDescent="0.25">
      <c r="B90" s="10"/>
      <c r="L90" s="53"/>
      <c r="M90" s="53"/>
      <c r="N90" s="53"/>
      <c r="O90" s="54"/>
      <c r="P90" s="53"/>
      <c r="T90" s="53"/>
      <c r="U90" s="1"/>
      <c r="V90" s="1"/>
      <c r="W90" s="1"/>
      <c r="X90" s="56"/>
      <c r="Y90" s="1"/>
      <c r="Z90" s="1"/>
    </row>
    <row r="91" spans="2:26" x14ac:dyDescent="0.25">
      <c r="B91" s="10"/>
      <c r="L91" s="53"/>
      <c r="M91" s="53"/>
      <c r="N91" s="53"/>
      <c r="O91" s="54"/>
      <c r="P91" s="53"/>
      <c r="Q91" s="53"/>
      <c r="R91" s="53"/>
      <c r="S91" s="53"/>
      <c r="T91" s="53"/>
      <c r="U91" s="1"/>
      <c r="V91" s="1"/>
      <c r="W91" s="1"/>
      <c r="X91" s="56"/>
      <c r="Y91" s="1"/>
      <c r="Z91" s="1"/>
    </row>
    <row r="92" spans="2:26" x14ac:dyDescent="0.25">
      <c r="B92" s="10"/>
      <c r="O92" s="3"/>
      <c r="Q92" s="53"/>
      <c r="R92" s="53"/>
      <c r="S92" s="53"/>
      <c r="T92" s="53"/>
      <c r="U92" s="1"/>
      <c r="V92" s="1"/>
      <c r="W92" s="1"/>
      <c r="X92" s="56"/>
      <c r="Y92" s="1"/>
      <c r="Z92" s="1"/>
    </row>
    <row r="93" spans="2:26" x14ac:dyDescent="0.25">
      <c r="B93" s="10"/>
      <c r="O93" s="3"/>
      <c r="Q93" s="53"/>
      <c r="R93" s="53"/>
      <c r="S93" s="53"/>
      <c r="T93" s="53"/>
      <c r="U93" s="1"/>
      <c r="V93" s="1"/>
      <c r="W93" s="1"/>
      <c r="X93" s="56"/>
      <c r="Y93" s="1"/>
      <c r="Z93" s="1"/>
    </row>
    <row r="94" spans="2:26" x14ac:dyDescent="0.25">
      <c r="B94" s="10"/>
      <c r="O94" s="3"/>
      <c r="Q94" s="53"/>
      <c r="R94" s="53"/>
      <c r="S94" s="53"/>
      <c r="T94" s="53"/>
      <c r="U94" s="1"/>
      <c r="V94" s="1"/>
      <c r="W94" s="1"/>
      <c r="X94" s="56"/>
      <c r="Y94" s="1"/>
      <c r="Z94" s="1"/>
    </row>
    <row r="95" spans="2:26" x14ac:dyDescent="0.25">
      <c r="B95" s="10"/>
      <c r="O95" s="3"/>
      <c r="Q95" s="53"/>
      <c r="R95" s="53"/>
      <c r="S95" s="53"/>
      <c r="T95" s="53"/>
      <c r="U95" s="1"/>
      <c r="V95" s="1"/>
      <c r="W95" s="1"/>
      <c r="X95" s="56"/>
      <c r="Y95" s="1"/>
      <c r="Z95" s="1"/>
    </row>
    <row r="96" spans="2:26" x14ac:dyDescent="0.25">
      <c r="B96" s="10"/>
      <c r="O96" s="3"/>
      <c r="Q96" s="53"/>
      <c r="R96" s="53"/>
      <c r="S96" s="53"/>
      <c r="T96" s="53"/>
      <c r="U96" s="1"/>
      <c r="V96" s="1"/>
      <c r="W96" s="1"/>
      <c r="X96" s="56"/>
      <c r="Y96" s="1"/>
      <c r="Z96" s="1"/>
    </row>
    <row r="97" spans="2:26" x14ac:dyDescent="0.25">
      <c r="B97" s="10"/>
      <c r="O97" s="3"/>
      <c r="R97" s="53"/>
      <c r="S97" s="53"/>
      <c r="T97" s="53"/>
      <c r="U97" s="1"/>
      <c r="V97" s="1"/>
      <c r="W97" s="1"/>
      <c r="X97" s="56"/>
      <c r="Y97" s="1"/>
      <c r="Z97" s="1"/>
    </row>
    <row r="98" spans="2:26" x14ac:dyDescent="0.25">
      <c r="B98" s="10"/>
      <c r="O98" s="3"/>
      <c r="R98" s="53"/>
      <c r="S98" s="53"/>
      <c r="T98" s="53"/>
      <c r="U98" s="1"/>
      <c r="V98" s="1"/>
      <c r="W98" s="1"/>
      <c r="X98" s="56"/>
      <c r="Y98" s="1"/>
      <c r="Z98" s="1"/>
    </row>
    <row r="99" spans="2:26" x14ac:dyDescent="0.25">
      <c r="B99" s="10"/>
      <c r="O99" s="3"/>
      <c r="R99" s="53"/>
      <c r="S99" s="53"/>
      <c r="T99" s="53"/>
      <c r="U99" s="1"/>
      <c r="V99" s="1"/>
      <c r="W99" s="1"/>
      <c r="X99" s="56"/>
      <c r="Y99" s="1"/>
      <c r="Z99" s="1"/>
    </row>
    <row r="100" spans="2:26" x14ac:dyDescent="0.25">
      <c r="B100" s="10"/>
      <c r="O100" s="3"/>
      <c r="R100" s="53"/>
      <c r="S100" s="53"/>
      <c r="T100" s="53"/>
      <c r="U100" s="1"/>
      <c r="V100" s="1"/>
      <c r="W100" s="1"/>
      <c r="X100" s="56"/>
      <c r="Y100" s="1"/>
      <c r="Z100" s="1"/>
    </row>
    <row r="101" spans="2:26" ht="15.75" thickBot="1" x14ac:dyDescent="0.3">
      <c r="B101" s="10"/>
      <c r="O101" s="3"/>
      <c r="R101" s="53"/>
      <c r="S101" s="53"/>
      <c r="T101" s="53"/>
      <c r="U101" s="1"/>
      <c r="V101" s="1"/>
      <c r="W101" s="1"/>
      <c r="X101" s="56"/>
      <c r="Y101" s="1"/>
      <c r="Z101" s="1"/>
    </row>
    <row r="102" spans="2:26" ht="17.25" thickBot="1" x14ac:dyDescent="0.3">
      <c r="B102" s="10"/>
      <c r="N102" s="1"/>
      <c r="O102" s="1"/>
      <c r="P102" s="65"/>
      <c r="R102" s="53"/>
      <c r="S102" s="53"/>
      <c r="T102" s="53"/>
      <c r="U102" s="1"/>
      <c r="V102" s="1"/>
      <c r="W102" s="1"/>
      <c r="X102" s="56"/>
      <c r="Y102" s="1"/>
      <c r="Z102" s="1"/>
    </row>
    <row r="103" spans="2:26" ht="17.25" thickBot="1" x14ac:dyDescent="0.3">
      <c r="B103" s="10"/>
      <c r="N103" s="1"/>
      <c r="O103" s="1"/>
      <c r="P103" s="7"/>
      <c r="R103" s="53"/>
      <c r="S103" s="53"/>
      <c r="T103" s="53"/>
      <c r="U103" s="1"/>
      <c r="V103" s="1"/>
      <c r="W103" s="1"/>
      <c r="X103" s="56"/>
      <c r="Y103" s="1"/>
      <c r="Z103" s="1"/>
    </row>
    <row r="104" spans="2:26" ht="17.25" thickBot="1" x14ac:dyDescent="0.3">
      <c r="B104" s="10"/>
      <c r="N104" s="1"/>
      <c r="O104" s="1"/>
      <c r="P104" s="8"/>
      <c r="R104" s="53"/>
      <c r="S104" s="53"/>
      <c r="T104" s="53"/>
      <c r="U104" s="1"/>
      <c r="V104" s="1"/>
      <c r="W104" s="1"/>
      <c r="X104" s="56"/>
      <c r="Y104" s="1"/>
      <c r="Z104" s="1"/>
    </row>
    <row r="105" spans="2:26" x14ac:dyDescent="0.25">
      <c r="B105" s="10"/>
      <c r="N105" s="1"/>
      <c r="O105" s="1"/>
      <c r="R105" s="53"/>
      <c r="S105" s="53"/>
      <c r="T105" s="53"/>
      <c r="U105" s="1"/>
      <c r="V105" s="1"/>
      <c r="W105" s="1"/>
      <c r="X105" s="56"/>
      <c r="Y105" s="1"/>
      <c r="Z105" s="1"/>
    </row>
    <row r="106" spans="2:26" x14ac:dyDescent="0.25">
      <c r="B106" s="10"/>
    </row>
    <row r="107" spans="2:26" x14ac:dyDescent="0.25">
      <c r="B107" s="10"/>
    </row>
    <row r="108" spans="2:26" x14ac:dyDescent="0.25">
      <c r="B108" s="10"/>
    </row>
    <row r="109" spans="2:26" x14ac:dyDescent="0.25">
      <c r="B109" s="10"/>
    </row>
    <row r="110" spans="2:26" x14ac:dyDescent="0.25">
      <c r="B110" s="10"/>
    </row>
    <row r="111" spans="2:26" x14ac:dyDescent="0.25">
      <c r="B111" s="10"/>
    </row>
    <row r="112" spans="2:26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  <row r="169" spans="2:2" x14ac:dyDescent="0.25">
      <c r="B169" s="10"/>
    </row>
    <row r="170" spans="2:2" x14ac:dyDescent="0.25">
      <c r="B170" s="10"/>
    </row>
    <row r="171" spans="2:2" x14ac:dyDescent="0.25">
      <c r="B171" s="10"/>
    </row>
    <row r="172" spans="2:2" x14ac:dyDescent="0.25">
      <c r="B172" s="10"/>
    </row>
    <row r="173" spans="2:2" x14ac:dyDescent="0.25">
      <c r="B173" s="10"/>
    </row>
    <row r="174" spans="2:2" x14ac:dyDescent="0.25">
      <c r="B174" s="10"/>
    </row>
    <row r="175" spans="2:2" x14ac:dyDescent="0.25">
      <c r="B175" s="10"/>
    </row>
    <row r="176" spans="2:2" x14ac:dyDescent="0.25">
      <c r="B176" s="10"/>
    </row>
    <row r="177" spans="2:2" x14ac:dyDescent="0.25">
      <c r="B177" s="10"/>
    </row>
    <row r="178" spans="2:2" x14ac:dyDescent="0.25">
      <c r="B178" s="10"/>
    </row>
    <row r="179" spans="2:2" x14ac:dyDescent="0.25">
      <c r="B179" s="10"/>
    </row>
    <row r="180" spans="2:2" x14ac:dyDescent="0.25">
      <c r="B180" s="10"/>
    </row>
    <row r="181" spans="2:2" x14ac:dyDescent="0.25">
      <c r="B181" s="10"/>
    </row>
    <row r="182" spans="2:2" x14ac:dyDescent="0.25">
      <c r="B182" s="10"/>
    </row>
    <row r="183" spans="2:2" x14ac:dyDescent="0.25">
      <c r="B183" s="10"/>
    </row>
    <row r="184" spans="2:2" x14ac:dyDescent="0.25">
      <c r="B184" s="10"/>
    </row>
    <row r="185" spans="2:2" x14ac:dyDescent="0.25">
      <c r="B185" s="10"/>
    </row>
    <row r="186" spans="2:2" x14ac:dyDescent="0.25">
      <c r="B186" s="10"/>
    </row>
    <row r="187" spans="2:2" x14ac:dyDescent="0.25">
      <c r="B187" s="10"/>
    </row>
    <row r="188" spans="2:2" x14ac:dyDescent="0.25">
      <c r="B188" s="10"/>
    </row>
    <row r="189" spans="2:2" x14ac:dyDescent="0.25">
      <c r="B189" s="10"/>
    </row>
    <row r="190" spans="2:2" x14ac:dyDescent="0.25">
      <c r="B190" s="10"/>
    </row>
    <row r="191" spans="2:2" x14ac:dyDescent="0.25">
      <c r="B191" s="10"/>
    </row>
    <row r="192" spans="2:2" x14ac:dyDescent="0.25">
      <c r="B192" s="10"/>
    </row>
    <row r="193" spans="2:2" x14ac:dyDescent="0.25">
      <c r="B193" s="10"/>
    </row>
    <row r="194" spans="2:2" x14ac:dyDescent="0.25">
      <c r="B194" s="10"/>
    </row>
    <row r="195" spans="2:2" x14ac:dyDescent="0.25">
      <c r="B195" s="10"/>
    </row>
    <row r="196" spans="2:2" x14ac:dyDescent="0.25">
      <c r="B196" s="10"/>
    </row>
    <row r="197" spans="2:2" x14ac:dyDescent="0.25">
      <c r="B197" s="10"/>
    </row>
    <row r="198" spans="2:2" x14ac:dyDescent="0.25">
      <c r="B198" s="10"/>
    </row>
    <row r="199" spans="2:2" x14ac:dyDescent="0.25">
      <c r="B199" s="10"/>
    </row>
    <row r="200" spans="2:2" x14ac:dyDescent="0.25">
      <c r="B200" s="10"/>
    </row>
    <row r="201" spans="2:2" x14ac:dyDescent="0.25">
      <c r="B201" s="10"/>
    </row>
    <row r="202" spans="2:2" x14ac:dyDescent="0.25">
      <c r="B202" s="10"/>
    </row>
    <row r="203" spans="2:2" x14ac:dyDescent="0.25">
      <c r="B203" s="10"/>
    </row>
    <row r="204" spans="2:2" x14ac:dyDescent="0.25">
      <c r="B204" s="10"/>
    </row>
    <row r="205" spans="2:2" x14ac:dyDescent="0.25">
      <c r="B205" s="10"/>
    </row>
    <row r="206" spans="2:2" x14ac:dyDescent="0.25">
      <c r="B206" s="10"/>
    </row>
    <row r="207" spans="2:2" x14ac:dyDescent="0.25">
      <c r="B207" s="10"/>
    </row>
    <row r="208" spans="2:2" x14ac:dyDescent="0.25">
      <c r="B208" s="10"/>
    </row>
    <row r="209" spans="2:2" x14ac:dyDescent="0.25">
      <c r="B209" s="10"/>
    </row>
    <row r="210" spans="2:2" x14ac:dyDescent="0.25">
      <c r="B210" s="10"/>
    </row>
    <row r="211" spans="2:2" x14ac:dyDescent="0.25">
      <c r="B211" s="10"/>
    </row>
    <row r="212" spans="2:2" x14ac:dyDescent="0.25">
      <c r="B212" s="10"/>
    </row>
    <row r="213" spans="2:2" x14ac:dyDescent="0.25">
      <c r="B213" s="10"/>
    </row>
    <row r="214" spans="2:2" x14ac:dyDescent="0.25">
      <c r="B214" s="10"/>
    </row>
    <row r="215" spans="2:2" x14ac:dyDescent="0.25">
      <c r="B215" s="10"/>
    </row>
    <row r="216" spans="2:2" x14ac:dyDescent="0.25">
      <c r="B216" s="10"/>
    </row>
    <row r="217" spans="2:2" x14ac:dyDescent="0.25">
      <c r="B217" s="10"/>
    </row>
    <row r="218" spans="2:2" x14ac:dyDescent="0.25">
      <c r="B218" s="10"/>
    </row>
    <row r="219" spans="2:2" x14ac:dyDescent="0.25">
      <c r="B219" s="10"/>
    </row>
    <row r="220" spans="2:2" x14ac:dyDescent="0.25">
      <c r="B220" s="10"/>
    </row>
    <row r="221" spans="2:2" x14ac:dyDescent="0.25">
      <c r="B221" s="10"/>
    </row>
    <row r="222" spans="2:2" x14ac:dyDescent="0.25">
      <c r="B222" s="10"/>
    </row>
    <row r="223" spans="2:2" x14ac:dyDescent="0.25">
      <c r="B223" s="10"/>
    </row>
    <row r="224" spans="2:2" x14ac:dyDescent="0.25">
      <c r="B224" s="10"/>
    </row>
    <row r="225" spans="2:2" x14ac:dyDescent="0.25">
      <c r="B225" s="10"/>
    </row>
    <row r="226" spans="2:2" x14ac:dyDescent="0.25">
      <c r="B226" s="10"/>
    </row>
    <row r="227" spans="2:2" x14ac:dyDescent="0.25">
      <c r="B227" s="10"/>
    </row>
    <row r="228" spans="2:2" x14ac:dyDescent="0.25">
      <c r="B228" s="10"/>
    </row>
    <row r="229" spans="2:2" x14ac:dyDescent="0.25">
      <c r="B229" s="10"/>
    </row>
    <row r="230" spans="2:2" x14ac:dyDescent="0.25">
      <c r="B230" s="10"/>
    </row>
    <row r="231" spans="2:2" x14ac:dyDescent="0.25">
      <c r="B231" s="10"/>
    </row>
    <row r="232" spans="2:2" x14ac:dyDescent="0.25">
      <c r="B232" s="10"/>
    </row>
    <row r="233" spans="2:2" x14ac:dyDescent="0.25">
      <c r="B233" s="10"/>
    </row>
    <row r="234" spans="2:2" x14ac:dyDescent="0.25">
      <c r="B234" s="10"/>
    </row>
    <row r="235" spans="2:2" x14ac:dyDescent="0.25">
      <c r="B235" s="10"/>
    </row>
    <row r="236" spans="2:2" x14ac:dyDescent="0.25">
      <c r="B236" s="10"/>
    </row>
    <row r="237" spans="2:2" x14ac:dyDescent="0.25">
      <c r="B237" s="10"/>
    </row>
    <row r="238" spans="2:2" x14ac:dyDescent="0.25">
      <c r="B238" s="10"/>
    </row>
    <row r="239" spans="2:2" x14ac:dyDescent="0.25">
      <c r="B239" s="10"/>
    </row>
    <row r="240" spans="2:2" x14ac:dyDescent="0.25">
      <c r="B240" s="10"/>
    </row>
    <row r="241" spans="2:2" x14ac:dyDescent="0.25">
      <c r="B241" s="10"/>
    </row>
    <row r="242" spans="2:2" x14ac:dyDescent="0.25">
      <c r="B242" s="10"/>
    </row>
    <row r="243" spans="2:2" x14ac:dyDescent="0.25">
      <c r="B243" s="10"/>
    </row>
    <row r="244" spans="2:2" x14ac:dyDescent="0.25">
      <c r="B244" s="10"/>
    </row>
    <row r="245" spans="2:2" x14ac:dyDescent="0.25">
      <c r="B245" s="1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F636-E830-4B13-AF98-24DC8EA0F557}">
  <dimension ref="A4:L10"/>
  <sheetViews>
    <sheetView zoomScale="115" zoomScaleNormal="115" workbookViewId="0">
      <selection activeCell="A5" sqref="A5"/>
    </sheetView>
  </sheetViews>
  <sheetFormatPr defaultRowHeight="15" x14ac:dyDescent="0.25"/>
  <cols>
    <col min="7" max="7" width="18" customWidth="1"/>
    <col min="8" max="9" width="14.5703125" customWidth="1"/>
    <col min="10" max="10" width="12.85546875" customWidth="1"/>
    <col min="11" max="11" width="16.140625" customWidth="1"/>
    <col min="12" max="12" width="12.28515625" customWidth="1"/>
  </cols>
  <sheetData>
    <row r="4" spans="1:12" x14ac:dyDescent="0.25">
      <c r="B4">
        <v>33.465000000000003</v>
      </c>
      <c r="C4">
        <f>B4*10.764</f>
        <v>360.21726000000001</v>
      </c>
      <c r="D4">
        <v>2.8879999999999999</v>
      </c>
      <c r="E4">
        <f>D4*10.764</f>
        <v>31.086431999999999</v>
      </c>
      <c r="F4">
        <f>C4+E4</f>
        <v>391.30369200000001</v>
      </c>
      <c r="G4" s="77">
        <v>2962520</v>
      </c>
      <c r="H4" s="77">
        <f>G4/F4</f>
        <v>7570.8971332680394</v>
      </c>
      <c r="I4" s="77">
        <v>177800</v>
      </c>
      <c r="J4" s="77">
        <v>29700</v>
      </c>
      <c r="K4" s="77">
        <f>G4+I4+J4</f>
        <v>3170020</v>
      </c>
      <c r="L4" s="42">
        <f>K4/F4</f>
        <v>8101.1757997928626</v>
      </c>
    </row>
    <row r="5" spans="1:12" x14ac:dyDescent="0.25">
      <c r="A5">
        <v>403</v>
      </c>
      <c r="B5">
        <v>51.616</v>
      </c>
      <c r="C5">
        <f t="shared" ref="C5:C8" si="0">B5*10.764</f>
        <v>555.59462399999995</v>
      </c>
      <c r="D5">
        <v>3.0489999999999999</v>
      </c>
      <c r="E5">
        <f t="shared" ref="E5:E9" si="1">D5*10.764</f>
        <v>32.819435999999996</v>
      </c>
      <c r="F5">
        <f t="shared" ref="F5:F10" si="2">C5+E5</f>
        <v>588.41405999999995</v>
      </c>
      <c r="G5" s="77">
        <v>4384000</v>
      </c>
      <c r="H5" s="77">
        <f t="shared" ref="H5:H10" si="3">G5/F5</f>
        <v>7450.5357672792534</v>
      </c>
      <c r="I5" s="77">
        <v>263040</v>
      </c>
      <c r="J5" s="77">
        <v>30000</v>
      </c>
      <c r="K5" s="77">
        <f t="shared" ref="K5:K6" si="4">G5+I5+J5</f>
        <v>4677040</v>
      </c>
      <c r="L5" s="42">
        <f t="shared" ref="L5:L7" si="5">K5/F5</f>
        <v>7948.5524190227552</v>
      </c>
    </row>
    <row r="6" spans="1:12" x14ac:dyDescent="0.25">
      <c r="H6" s="77" t="e">
        <f t="shared" si="3"/>
        <v>#DIV/0!</v>
      </c>
      <c r="K6" s="77">
        <f t="shared" si="4"/>
        <v>0</v>
      </c>
      <c r="L6" s="42" t="e">
        <f t="shared" si="5"/>
        <v>#DIV/0!</v>
      </c>
    </row>
    <row r="7" spans="1:12" x14ac:dyDescent="0.25">
      <c r="C7">
        <f t="shared" si="0"/>
        <v>0</v>
      </c>
      <c r="E7">
        <f t="shared" si="1"/>
        <v>0</v>
      </c>
      <c r="F7">
        <f t="shared" si="2"/>
        <v>0</v>
      </c>
      <c r="H7" s="77" t="e">
        <f t="shared" si="3"/>
        <v>#DIV/0!</v>
      </c>
      <c r="L7" s="42" t="e">
        <f t="shared" si="5"/>
        <v>#DIV/0!</v>
      </c>
    </row>
    <row r="8" spans="1:12" x14ac:dyDescent="0.25">
      <c r="C8">
        <f t="shared" si="0"/>
        <v>0</v>
      </c>
      <c r="E8">
        <f t="shared" si="1"/>
        <v>0</v>
      </c>
      <c r="F8">
        <f t="shared" si="2"/>
        <v>0</v>
      </c>
      <c r="H8" s="77" t="e">
        <f t="shared" si="3"/>
        <v>#DIV/0!</v>
      </c>
    </row>
    <row r="9" spans="1:12" x14ac:dyDescent="0.25">
      <c r="E9">
        <f t="shared" si="1"/>
        <v>0</v>
      </c>
      <c r="F9">
        <f t="shared" si="2"/>
        <v>0</v>
      </c>
      <c r="H9" s="77" t="e">
        <f t="shared" si="3"/>
        <v>#DIV/0!</v>
      </c>
    </row>
    <row r="10" spans="1:12" x14ac:dyDescent="0.25">
      <c r="F10">
        <f t="shared" si="2"/>
        <v>0</v>
      </c>
      <c r="H10" s="77" t="e">
        <f t="shared" si="3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FFBE-6AC6-4D13-A469-6BFAA8E8BD92}">
  <dimension ref="A1:AD69"/>
  <sheetViews>
    <sheetView zoomScale="160" zoomScaleNormal="160" workbookViewId="0">
      <selection activeCell="G29" sqref="G29:H29"/>
    </sheetView>
  </sheetViews>
  <sheetFormatPr defaultRowHeight="15" x14ac:dyDescent="0.25"/>
  <cols>
    <col min="1" max="1" width="3.85546875" style="15" customWidth="1"/>
    <col min="2" max="2" width="5" style="15" customWidth="1"/>
    <col min="3" max="3" width="5.140625" style="44" customWidth="1"/>
    <col min="4" max="4" width="5.85546875" style="15" customWidth="1"/>
    <col min="5" max="5" width="7" style="21" customWidth="1"/>
    <col min="6" max="6" width="7.42578125" style="21" customWidth="1"/>
    <col min="7" max="7" width="6" style="21" customWidth="1"/>
    <col min="8" max="8" width="6.42578125" customWidth="1"/>
    <col min="9" max="9" width="6.85546875" customWidth="1"/>
    <col min="10" max="10" width="13.42578125" customWidth="1"/>
    <col min="11" max="11" width="12.7109375" customWidth="1"/>
    <col min="12" max="12" width="7.7109375" customWidth="1"/>
    <col min="13" max="13" width="11.28515625" customWidth="1"/>
    <col min="14" max="14" width="8.42578125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5.5" customHeight="1" x14ac:dyDescent="0.25">
      <c r="A1" s="24" t="s">
        <v>1</v>
      </c>
      <c r="B1" s="24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76" t="s">
        <v>33</v>
      </c>
      <c r="H1" s="23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103</v>
      </c>
      <c r="C2" s="80">
        <v>1</v>
      </c>
      <c r="D2" s="80" t="s">
        <v>30</v>
      </c>
      <c r="E2" s="123">
        <v>555</v>
      </c>
      <c r="F2" s="90">
        <v>33</v>
      </c>
      <c r="G2" s="90">
        <f t="shared" ref="G2:G28" si="0">E2+F2</f>
        <v>588</v>
      </c>
      <c r="H2" s="90">
        <f t="shared" ref="H2:H28" si="1">G2*1.1</f>
        <v>646.80000000000007</v>
      </c>
      <c r="I2" s="80">
        <v>9000</v>
      </c>
      <c r="J2" s="91">
        <f t="shared" ref="J2:J28" si="2">G2*I2</f>
        <v>5292000</v>
      </c>
      <c r="K2" s="92">
        <f t="shared" ref="K2:K28" si="3">J2*1.06</f>
        <v>5609520</v>
      </c>
      <c r="L2" s="93">
        <f t="shared" ref="L2:L28" si="4">MROUND((K2*0.025/12),500)</f>
        <v>11500</v>
      </c>
      <c r="M2" s="94">
        <f t="shared" ref="M2:M28" si="5">H2*2600</f>
        <v>1681680.0000000002</v>
      </c>
      <c r="N2" s="80" t="s">
        <v>36</v>
      </c>
    </row>
    <row r="3" spans="1:28" x14ac:dyDescent="0.25">
      <c r="A3" s="80">
        <v>2</v>
      </c>
      <c r="B3" s="80">
        <v>104</v>
      </c>
      <c r="C3" s="80">
        <v>1</v>
      </c>
      <c r="D3" s="80" t="s">
        <v>30</v>
      </c>
      <c r="E3" s="124">
        <v>577</v>
      </c>
      <c r="F3" s="90">
        <v>66</v>
      </c>
      <c r="G3" s="90">
        <f t="shared" si="0"/>
        <v>643</v>
      </c>
      <c r="H3" s="90">
        <f t="shared" si="1"/>
        <v>707.30000000000007</v>
      </c>
      <c r="I3" s="80">
        <v>9000</v>
      </c>
      <c r="J3" s="91">
        <f t="shared" si="2"/>
        <v>5787000</v>
      </c>
      <c r="K3" s="92">
        <f t="shared" si="3"/>
        <v>6134220</v>
      </c>
      <c r="L3" s="93">
        <f t="shared" si="4"/>
        <v>13000</v>
      </c>
      <c r="M3" s="94">
        <f t="shared" si="5"/>
        <v>1838980.0000000002</v>
      </c>
      <c r="N3" s="80" t="s">
        <v>36</v>
      </c>
    </row>
    <row r="4" spans="1:28" x14ac:dyDescent="0.25">
      <c r="A4" s="80">
        <v>3</v>
      </c>
      <c r="B4" s="80">
        <v>106</v>
      </c>
      <c r="C4" s="80">
        <v>1</v>
      </c>
      <c r="D4" s="80" t="s">
        <v>31</v>
      </c>
      <c r="E4" s="124">
        <v>360</v>
      </c>
      <c r="F4" s="90">
        <v>31</v>
      </c>
      <c r="G4" s="90">
        <f t="shared" si="0"/>
        <v>391</v>
      </c>
      <c r="H4" s="90">
        <f t="shared" si="1"/>
        <v>430.1</v>
      </c>
      <c r="I4" s="80">
        <v>9000</v>
      </c>
      <c r="J4" s="91">
        <f t="shared" si="2"/>
        <v>3519000</v>
      </c>
      <c r="K4" s="92">
        <f t="shared" si="3"/>
        <v>3730140</v>
      </c>
      <c r="L4" s="93">
        <f t="shared" si="4"/>
        <v>8000</v>
      </c>
      <c r="M4" s="94">
        <f t="shared" si="5"/>
        <v>1118260</v>
      </c>
      <c r="N4" s="80" t="s">
        <v>36</v>
      </c>
    </row>
    <row r="5" spans="1:28" x14ac:dyDescent="0.25">
      <c r="A5" s="80">
        <v>4</v>
      </c>
      <c r="B5" s="80">
        <v>201</v>
      </c>
      <c r="C5" s="80">
        <v>2</v>
      </c>
      <c r="D5" s="80" t="s">
        <v>30</v>
      </c>
      <c r="E5" s="124">
        <v>567</v>
      </c>
      <c r="F5" s="90">
        <v>64</v>
      </c>
      <c r="G5" s="90">
        <f t="shared" si="0"/>
        <v>631</v>
      </c>
      <c r="H5" s="90">
        <f t="shared" si="1"/>
        <v>694.1</v>
      </c>
      <c r="I5" s="80">
        <v>9000</v>
      </c>
      <c r="J5" s="91">
        <f t="shared" si="2"/>
        <v>5679000</v>
      </c>
      <c r="K5" s="92">
        <f t="shared" si="3"/>
        <v>6019740</v>
      </c>
      <c r="L5" s="93">
        <f t="shared" si="4"/>
        <v>12500</v>
      </c>
      <c r="M5" s="94">
        <f t="shared" si="5"/>
        <v>1804660</v>
      </c>
      <c r="N5" s="80" t="s">
        <v>36</v>
      </c>
      <c r="Q5" t="s">
        <v>22</v>
      </c>
      <c r="T5" s="53"/>
      <c r="W5" t="s">
        <v>28</v>
      </c>
    </row>
    <row r="6" spans="1:28" x14ac:dyDescent="0.25">
      <c r="A6" s="80">
        <v>5</v>
      </c>
      <c r="B6" s="80">
        <v>202</v>
      </c>
      <c r="C6" s="80">
        <v>2</v>
      </c>
      <c r="D6" s="80" t="s">
        <v>30</v>
      </c>
      <c r="E6" s="124">
        <v>557</v>
      </c>
      <c r="F6" s="90">
        <v>66</v>
      </c>
      <c r="G6" s="90">
        <f t="shared" si="0"/>
        <v>623</v>
      </c>
      <c r="H6" s="90">
        <f t="shared" si="1"/>
        <v>685.30000000000007</v>
      </c>
      <c r="I6" s="80">
        <v>9000</v>
      </c>
      <c r="J6" s="91">
        <f t="shared" si="2"/>
        <v>5607000</v>
      </c>
      <c r="K6" s="92">
        <f t="shared" si="3"/>
        <v>5943420</v>
      </c>
      <c r="L6" s="93">
        <f t="shared" si="4"/>
        <v>12500</v>
      </c>
      <c r="M6" s="94">
        <f t="shared" si="5"/>
        <v>1781780.0000000002</v>
      </c>
      <c r="N6" s="80" t="s">
        <v>36</v>
      </c>
      <c r="Q6" t="s">
        <v>24</v>
      </c>
      <c r="R6">
        <v>1</v>
      </c>
      <c r="S6" t="s">
        <v>26</v>
      </c>
      <c r="T6" s="53">
        <v>52.634999999999998</v>
      </c>
      <c r="U6" s="54">
        <f>T6*10.764</f>
        <v>566.56313999999998</v>
      </c>
      <c r="W6">
        <v>5.9210000000000003</v>
      </c>
      <c r="X6" s="54">
        <f>W6*10.764</f>
        <v>63.733643999999998</v>
      </c>
      <c r="Y6" s="3"/>
    </row>
    <row r="7" spans="1:28" x14ac:dyDescent="0.25">
      <c r="A7" s="80">
        <v>6</v>
      </c>
      <c r="B7" s="80">
        <v>203</v>
      </c>
      <c r="C7" s="80">
        <v>2</v>
      </c>
      <c r="D7" s="80" t="s">
        <v>30</v>
      </c>
      <c r="E7" s="124">
        <v>555</v>
      </c>
      <c r="F7" s="90">
        <v>33</v>
      </c>
      <c r="G7" s="90">
        <f t="shared" si="0"/>
        <v>588</v>
      </c>
      <c r="H7" s="90">
        <f t="shared" si="1"/>
        <v>646.80000000000007</v>
      </c>
      <c r="I7" s="80">
        <v>9000</v>
      </c>
      <c r="J7" s="91">
        <f t="shared" si="2"/>
        <v>5292000</v>
      </c>
      <c r="K7" s="92">
        <f t="shared" si="3"/>
        <v>5609520</v>
      </c>
      <c r="L7" s="93">
        <f t="shared" si="4"/>
        <v>11500</v>
      </c>
      <c r="M7" s="94">
        <f t="shared" si="5"/>
        <v>1681680.0000000002</v>
      </c>
      <c r="N7" s="80" t="s">
        <v>36</v>
      </c>
      <c r="R7">
        <v>2</v>
      </c>
      <c r="S7" t="s">
        <v>26</v>
      </c>
      <c r="T7" s="53">
        <v>51.746000000000002</v>
      </c>
      <c r="U7" s="54">
        <f t="shared" ref="U7:U10" si="6">T7*10.764</f>
        <v>556.99394399999994</v>
      </c>
      <c r="W7">
        <v>6.09</v>
      </c>
      <c r="X7" s="54">
        <f t="shared" ref="X7:X10" si="7">W7*10.764</f>
        <v>65.552759999999992</v>
      </c>
      <c r="Y7" s="3"/>
    </row>
    <row r="8" spans="1:28" x14ac:dyDescent="0.25">
      <c r="A8" s="80">
        <v>7</v>
      </c>
      <c r="B8" s="80">
        <v>204</v>
      </c>
      <c r="C8" s="80">
        <v>2</v>
      </c>
      <c r="D8" s="80" t="s">
        <v>30</v>
      </c>
      <c r="E8" s="124">
        <v>577</v>
      </c>
      <c r="F8" s="90">
        <v>66</v>
      </c>
      <c r="G8" s="90">
        <f t="shared" si="0"/>
        <v>643</v>
      </c>
      <c r="H8" s="90">
        <f t="shared" si="1"/>
        <v>707.30000000000007</v>
      </c>
      <c r="I8" s="80">
        <v>9000</v>
      </c>
      <c r="J8" s="91">
        <f t="shared" si="2"/>
        <v>5787000</v>
      </c>
      <c r="K8" s="92">
        <f t="shared" si="3"/>
        <v>6134220</v>
      </c>
      <c r="L8" s="93">
        <f t="shared" si="4"/>
        <v>13000</v>
      </c>
      <c r="M8" s="94">
        <f t="shared" si="5"/>
        <v>1838980.0000000002</v>
      </c>
      <c r="N8" s="80" t="s">
        <v>36</v>
      </c>
      <c r="R8">
        <v>3</v>
      </c>
      <c r="S8" t="s">
        <v>26</v>
      </c>
      <c r="T8" s="53">
        <v>51.521999999999998</v>
      </c>
      <c r="U8" s="54">
        <f t="shared" si="6"/>
        <v>554.582808</v>
      </c>
      <c r="W8">
        <v>3.04</v>
      </c>
      <c r="X8" s="54">
        <f t="shared" si="7"/>
        <v>32.722560000000001</v>
      </c>
      <c r="Y8" s="3"/>
    </row>
    <row r="9" spans="1:28" x14ac:dyDescent="0.25">
      <c r="A9" s="80">
        <v>8</v>
      </c>
      <c r="B9" s="80">
        <v>205</v>
      </c>
      <c r="C9" s="80">
        <v>2</v>
      </c>
      <c r="D9" s="80" t="s">
        <v>31</v>
      </c>
      <c r="E9" s="124">
        <v>361</v>
      </c>
      <c r="F9" s="90">
        <v>31</v>
      </c>
      <c r="G9" s="90">
        <f t="shared" si="0"/>
        <v>392</v>
      </c>
      <c r="H9" s="90">
        <f t="shared" si="1"/>
        <v>431.20000000000005</v>
      </c>
      <c r="I9" s="80">
        <v>9000</v>
      </c>
      <c r="J9" s="91">
        <f t="shared" si="2"/>
        <v>3528000</v>
      </c>
      <c r="K9" s="92">
        <f t="shared" si="3"/>
        <v>3739680</v>
      </c>
      <c r="L9" s="93">
        <f t="shared" si="4"/>
        <v>8000</v>
      </c>
      <c r="M9" s="94">
        <f t="shared" si="5"/>
        <v>1121120.0000000002</v>
      </c>
      <c r="N9" s="80" t="s">
        <v>36</v>
      </c>
      <c r="R9">
        <v>4</v>
      </c>
      <c r="S9" t="s">
        <v>26</v>
      </c>
      <c r="T9" s="53">
        <v>53.561999999999998</v>
      </c>
      <c r="U9" s="54">
        <f t="shared" si="6"/>
        <v>576.54136799999992</v>
      </c>
      <c r="W9">
        <v>6.0890000000000004</v>
      </c>
      <c r="X9" s="54">
        <f t="shared" si="7"/>
        <v>65.541995999999997</v>
      </c>
      <c r="Y9" s="3"/>
    </row>
    <row r="10" spans="1:28" x14ac:dyDescent="0.25">
      <c r="A10" s="80">
        <v>9</v>
      </c>
      <c r="B10" s="80">
        <v>206</v>
      </c>
      <c r="C10" s="80">
        <v>2</v>
      </c>
      <c r="D10" s="80" t="s">
        <v>31</v>
      </c>
      <c r="E10" s="124">
        <v>360</v>
      </c>
      <c r="F10" s="90">
        <v>31</v>
      </c>
      <c r="G10" s="90">
        <f t="shared" si="0"/>
        <v>391</v>
      </c>
      <c r="H10" s="90">
        <f t="shared" si="1"/>
        <v>430.1</v>
      </c>
      <c r="I10" s="80">
        <v>9000</v>
      </c>
      <c r="J10" s="91">
        <f t="shared" si="2"/>
        <v>3519000</v>
      </c>
      <c r="K10" s="92">
        <f t="shared" si="3"/>
        <v>3730140</v>
      </c>
      <c r="L10" s="93">
        <f t="shared" si="4"/>
        <v>8000</v>
      </c>
      <c r="M10" s="94">
        <f t="shared" si="5"/>
        <v>1118260</v>
      </c>
      <c r="N10" s="80" t="s">
        <v>36</v>
      </c>
      <c r="R10">
        <v>5</v>
      </c>
      <c r="S10" t="s">
        <v>27</v>
      </c>
      <c r="T10" s="53">
        <v>33.518999999999998</v>
      </c>
      <c r="U10" s="54">
        <f t="shared" si="6"/>
        <v>360.79851599999995</v>
      </c>
      <c r="W10">
        <v>2.8879999999999999</v>
      </c>
      <c r="X10" s="54">
        <f t="shared" si="7"/>
        <v>31.086431999999999</v>
      </c>
      <c r="Y10" s="3"/>
    </row>
    <row r="11" spans="1:28" x14ac:dyDescent="0.25">
      <c r="A11" s="80">
        <v>10</v>
      </c>
      <c r="B11" s="80">
        <v>401</v>
      </c>
      <c r="C11" s="80">
        <v>4</v>
      </c>
      <c r="D11" s="80" t="s">
        <v>30</v>
      </c>
      <c r="E11" s="124">
        <v>567</v>
      </c>
      <c r="F11" s="90">
        <v>64</v>
      </c>
      <c r="G11" s="90">
        <f t="shared" si="0"/>
        <v>631</v>
      </c>
      <c r="H11" s="90">
        <f t="shared" si="1"/>
        <v>694.1</v>
      </c>
      <c r="I11" s="80">
        <v>9000</v>
      </c>
      <c r="J11" s="91">
        <f t="shared" si="2"/>
        <v>5679000</v>
      </c>
      <c r="K11" s="92">
        <f t="shared" si="3"/>
        <v>6019740</v>
      </c>
      <c r="L11" s="93">
        <f t="shared" si="4"/>
        <v>12500</v>
      </c>
      <c r="M11" s="94">
        <f t="shared" si="5"/>
        <v>1804660</v>
      </c>
      <c r="N11" s="80" t="s">
        <v>36</v>
      </c>
      <c r="T11" s="53"/>
      <c r="U11" s="54"/>
      <c r="V11" s="53"/>
      <c r="W11" s="53"/>
      <c r="X11" s="54"/>
      <c r="Y11" s="53"/>
      <c r="Z11" s="53"/>
      <c r="AA11" s="53"/>
      <c r="AB11" s="53"/>
    </row>
    <row r="12" spans="1:28" x14ac:dyDescent="0.25">
      <c r="A12" s="80">
        <v>11</v>
      </c>
      <c r="B12" s="80">
        <v>402</v>
      </c>
      <c r="C12" s="80">
        <v>4</v>
      </c>
      <c r="D12" s="80" t="s">
        <v>30</v>
      </c>
      <c r="E12" s="124">
        <v>557</v>
      </c>
      <c r="F12" s="90">
        <v>66</v>
      </c>
      <c r="G12" s="90">
        <f t="shared" si="0"/>
        <v>623</v>
      </c>
      <c r="H12" s="90">
        <f t="shared" si="1"/>
        <v>685.30000000000007</v>
      </c>
      <c r="I12" s="80">
        <v>9000</v>
      </c>
      <c r="J12" s="91">
        <f t="shared" si="2"/>
        <v>5607000</v>
      </c>
      <c r="K12" s="92">
        <f t="shared" si="3"/>
        <v>5943420</v>
      </c>
      <c r="L12" s="93">
        <f t="shared" si="4"/>
        <v>12500</v>
      </c>
      <c r="M12" s="94">
        <f t="shared" si="5"/>
        <v>1781780.0000000002</v>
      </c>
      <c r="N12" s="80" t="s">
        <v>36</v>
      </c>
      <c r="T12" s="53"/>
      <c r="U12" s="54"/>
      <c r="V12" s="53"/>
      <c r="W12" s="53"/>
      <c r="X12" s="54"/>
      <c r="Y12" s="53"/>
      <c r="Z12" s="53"/>
      <c r="AA12" s="53"/>
      <c r="AB12" s="53"/>
    </row>
    <row r="13" spans="1:28" x14ac:dyDescent="0.25">
      <c r="A13" s="80">
        <v>12</v>
      </c>
      <c r="B13" s="80">
        <v>403</v>
      </c>
      <c r="C13" s="80">
        <v>4</v>
      </c>
      <c r="D13" s="80" t="s">
        <v>30</v>
      </c>
      <c r="E13" s="124">
        <v>555</v>
      </c>
      <c r="F13" s="90">
        <v>33</v>
      </c>
      <c r="G13" s="90">
        <f t="shared" si="0"/>
        <v>588</v>
      </c>
      <c r="H13" s="90">
        <f t="shared" si="1"/>
        <v>646.80000000000007</v>
      </c>
      <c r="I13" s="80">
        <v>9000</v>
      </c>
      <c r="J13" s="91">
        <f t="shared" si="2"/>
        <v>5292000</v>
      </c>
      <c r="K13" s="92">
        <f t="shared" si="3"/>
        <v>5609520</v>
      </c>
      <c r="L13" s="93">
        <f t="shared" si="4"/>
        <v>11500</v>
      </c>
      <c r="M13" s="94">
        <f t="shared" si="5"/>
        <v>1681680.0000000002</v>
      </c>
      <c r="N13" s="80" t="s">
        <v>36</v>
      </c>
      <c r="T13" s="53"/>
      <c r="U13" s="54"/>
      <c r="V13" s="53"/>
      <c r="W13" s="53"/>
      <c r="X13" s="54"/>
      <c r="Y13" s="53"/>
      <c r="Z13" s="53"/>
      <c r="AA13" s="53"/>
      <c r="AB13" s="53"/>
    </row>
    <row r="14" spans="1:28" x14ac:dyDescent="0.25">
      <c r="A14" s="80">
        <v>13</v>
      </c>
      <c r="B14" s="80">
        <v>404</v>
      </c>
      <c r="C14" s="80">
        <v>4</v>
      </c>
      <c r="D14" s="80" t="s">
        <v>30</v>
      </c>
      <c r="E14" s="124">
        <v>577</v>
      </c>
      <c r="F14" s="90">
        <v>66</v>
      </c>
      <c r="G14" s="90">
        <f t="shared" si="0"/>
        <v>643</v>
      </c>
      <c r="H14" s="90">
        <f t="shared" si="1"/>
        <v>707.30000000000007</v>
      </c>
      <c r="I14" s="80">
        <v>9000</v>
      </c>
      <c r="J14" s="91">
        <f t="shared" si="2"/>
        <v>5787000</v>
      </c>
      <c r="K14" s="92">
        <f t="shared" si="3"/>
        <v>6134220</v>
      </c>
      <c r="L14" s="93">
        <f t="shared" si="4"/>
        <v>13000</v>
      </c>
      <c r="M14" s="94">
        <f t="shared" si="5"/>
        <v>1838980.0000000002</v>
      </c>
      <c r="N14" s="80" t="s">
        <v>36</v>
      </c>
      <c r="T14" s="53"/>
      <c r="U14" s="54"/>
      <c r="V14" s="53"/>
      <c r="W14" s="53"/>
      <c r="X14" s="54"/>
      <c r="Y14" s="53"/>
      <c r="Z14" s="53"/>
      <c r="AA14" s="53"/>
      <c r="AB14" s="53"/>
    </row>
    <row r="15" spans="1:28" x14ac:dyDescent="0.25">
      <c r="A15" s="80">
        <v>14</v>
      </c>
      <c r="B15" s="80">
        <v>405</v>
      </c>
      <c r="C15" s="80">
        <v>4</v>
      </c>
      <c r="D15" s="80" t="s">
        <v>31</v>
      </c>
      <c r="E15" s="124">
        <v>361</v>
      </c>
      <c r="F15" s="90">
        <v>31</v>
      </c>
      <c r="G15" s="90">
        <f t="shared" si="0"/>
        <v>392</v>
      </c>
      <c r="H15" s="90">
        <f t="shared" si="1"/>
        <v>431.20000000000005</v>
      </c>
      <c r="I15" s="80">
        <v>9000</v>
      </c>
      <c r="J15" s="91">
        <f t="shared" si="2"/>
        <v>3528000</v>
      </c>
      <c r="K15" s="92">
        <f t="shared" si="3"/>
        <v>3739680</v>
      </c>
      <c r="L15" s="93">
        <f t="shared" si="4"/>
        <v>8000</v>
      </c>
      <c r="M15" s="94">
        <f t="shared" si="5"/>
        <v>1121120.0000000002</v>
      </c>
      <c r="N15" s="80" t="s">
        <v>36</v>
      </c>
      <c r="T15" s="53"/>
      <c r="U15" s="54"/>
      <c r="V15" s="53"/>
      <c r="W15" s="53"/>
      <c r="X15" s="54"/>
      <c r="Y15" s="53"/>
      <c r="Z15" s="53"/>
      <c r="AA15" s="53"/>
      <c r="AB15" s="53"/>
    </row>
    <row r="16" spans="1:28" x14ac:dyDescent="0.25">
      <c r="A16" s="80">
        <v>15</v>
      </c>
      <c r="B16" s="80">
        <v>406</v>
      </c>
      <c r="C16" s="80">
        <v>4</v>
      </c>
      <c r="D16" s="80" t="s">
        <v>31</v>
      </c>
      <c r="E16" s="124">
        <v>360</v>
      </c>
      <c r="F16" s="90">
        <v>31</v>
      </c>
      <c r="G16" s="90">
        <f t="shared" si="0"/>
        <v>391</v>
      </c>
      <c r="H16" s="90">
        <f t="shared" si="1"/>
        <v>430.1</v>
      </c>
      <c r="I16" s="80">
        <v>9000</v>
      </c>
      <c r="J16" s="91">
        <f t="shared" si="2"/>
        <v>3519000</v>
      </c>
      <c r="K16" s="92">
        <f t="shared" si="3"/>
        <v>3730140</v>
      </c>
      <c r="L16" s="93">
        <f t="shared" si="4"/>
        <v>8000</v>
      </c>
      <c r="M16" s="94">
        <f t="shared" si="5"/>
        <v>1118260</v>
      </c>
      <c r="N16" s="80" t="s">
        <v>36</v>
      </c>
      <c r="T16" s="53"/>
      <c r="U16" s="54"/>
      <c r="V16" s="53"/>
      <c r="W16" s="53"/>
      <c r="X16" s="54"/>
      <c r="Y16" s="53"/>
      <c r="Z16" s="53"/>
      <c r="AA16" s="53"/>
      <c r="AB16" s="53"/>
    </row>
    <row r="17" spans="1:28" x14ac:dyDescent="0.25">
      <c r="A17" s="80">
        <v>16</v>
      </c>
      <c r="B17" s="80">
        <v>501</v>
      </c>
      <c r="C17" s="80">
        <v>5</v>
      </c>
      <c r="D17" s="80" t="s">
        <v>30</v>
      </c>
      <c r="E17" s="124">
        <v>567</v>
      </c>
      <c r="F17" s="90">
        <v>64</v>
      </c>
      <c r="G17" s="90">
        <f t="shared" si="0"/>
        <v>631</v>
      </c>
      <c r="H17" s="90">
        <f t="shared" si="1"/>
        <v>694.1</v>
      </c>
      <c r="I17" s="80">
        <v>9000</v>
      </c>
      <c r="J17" s="91">
        <f t="shared" si="2"/>
        <v>5679000</v>
      </c>
      <c r="K17" s="92">
        <f t="shared" si="3"/>
        <v>6019740</v>
      </c>
      <c r="L17" s="93">
        <f t="shared" si="4"/>
        <v>12500</v>
      </c>
      <c r="M17" s="94">
        <f t="shared" si="5"/>
        <v>1804660</v>
      </c>
      <c r="N17" s="80" t="s">
        <v>36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spans="1:28" x14ac:dyDescent="0.25">
      <c r="A18" s="80">
        <v>17</v>
      </c>
      <c r="B18" s="80">
        <v>502</v>
      </c>
      <c r="C18" s="80">
        <v>5</v>
      </c>
      <c r="D18" s="80" t="s">
        <v>30</v>
      </c>
      <c r="E18" s="124">
        <v>557</v>
      </c>
      <c r="F18" s="90">
        <v>66</v>
      </c>
      <c r="G18" s="90">
        <f t="shared" si="0"/>
        <v>623</v>
      </c>
      <c r="H18" s="90">
        <f t="shared" si="1"/>
        <v>685.30000000000007</v>
      </c>
      <c r="I18" s="80">
        <v>9000</v>
      </c>
      <c r="J18" s="91">
        <f t="shared" si="2"/>
        <v>5607000</v>
      </c>
      <c r="K18" s="92">
        <f t="shared" si="3"/>
        <v>5943420</v>
      </c>
      <c r="L18" s="93">
        <f t="shared" si="4"/>
        <v>12500</v>
      </c>
      <c r="M18" s="94">
        <f t="shared" si="5"/>
        <v>1781780.0000000002</v>
      </c>
      <c r="N18" s="80" t="s">
        <v>36</v>
      </c>
    </row>
    <row r="19" spans="1:28" ht="16.5" x14ac:dyDescent="0.3">
      <c r="A19" s="80">
        <v>18</v>
      </c>
      <c r="B19" s="80">
        <v>503</v>
      </c>
      <c r="C19" s="80">
        <v>5</v>
      </c>
      <c r="D19" s="80" t="s">
        <v>30</v>
      </c>
      <c r="E19" s="124">
        <v>555</v>
      </c>
      <c r="F19" s="90">
        <v>33</v>
      </c>
      <c r="G19" s="90">
        <f t="shared" si="0"/>
        <v>588</v>
      </c>
      <c r="H19" s="90">
        <f t="shared" si="1"/>
        <v>646.80000000000007</v>
      </c>
      <c r="I19" s="80">
        <v>9000</v>
      </c>
      <c r="J19" s="91">
        <f t="shared" si="2"/>
        <v>5292000</v>
      </c>
      <c r="K19" s="92">
        <f t="shared" si="3"/>
        <v>5609520</v>
      </c>
      <c r="L19" s="93">
        <f t="shared" si="4"/>
        <v>11500</v>
      </c>
      <c r="M19" s="94">
        <f t="shared" si="5"/>
        <v>1681680.0000000002</v>
      </c>
      <c r="N19" s="80" t="s">
        <v>36</v>
      </c>
      <c r="O19" s="4"/>
      <c r="U19" s="2"/>
    </row>
    <row r="20" spans="1:28" ht="16.5" x14ac:dyDescent="0.3">
      <c r="A20" s="80">
        <v>19</v>
      </c>
      <c r="B20" s="80">
        <v>504</v>
      </c>
      <c r="C20" s="80">
        <v>5</v>
      </c>
      <c r="D20" s="80" t="s">
        <v>30</v>
      </c>
      <c r="E20" s="124">
        <v>577</v>
      </c>
      <c r="F20" s="90">
        <v>66</v>
      </c>
      <c r="G20" s="90">
        <f t="shared" si="0"/>
        <v>643</v>
      </c>
      <c r="H20" s="90">
        <f t="shared" si="1"/>
        <v>707.30000000000007</v>
      </c>
      <c r="I20" s="80">
        <v>9000</v>
      </c>
      <c r="J20" s="91">
        <f t="shared" si="2"/>
        <v>5787000</v>
      </c>
      <c r="K20" s="92">
        <f t="shared" si="3"/>
        <v>6134220</v>
      </c>
      <c r="L20" s="93">
        <f t="shared" si="4"/>
        <v>13000</v>
      </c>
      <c r="M20" s="94">
        <f t="shared" si="5"/>
        <v>1838980.0000000002</v>
      </c>
      <c r="N20" s="80" t="s">
        <v>36</v>
      </c>
      <c r="O20" s="4"/>
      <c r="T20" s="70"/>
      <c r="U20" s="54"/>
      <c r="W20" s="71"/>
      <c r="X20" s="54"/>
    </row>
    <row r="21" spans="1:28" ht="16.5" x14ac:dyDescent="0.3">
      <c r="A21" s="80">
        <v>20</v>
      </c>
      <c r="B21" s="80">
        <v>505</v>
      </c>
      <c r="C21" s="80">
        <v>5</v>
      </c>
      <c r="D21" s="80" t="s">
        <v>31</v>
      </c>
      <c r="E21" s="124">
        <v>361</v>
      </c>
      <c r="F21" s="90">
        <v>31</v>
      </c>
      <c r="G21" s="90">
        <f t="shared" si="0"/>
        <v>392</v>
      </c>
      <c r="H21" s="90">
        <f t="shared" si="1"/>
        <v>431.20000000000005</v>
      </c>
      <c r="I21" s="80">
        <v>9000</v>
      </c>
      <c r="J21" s="91">
        <f t="shared" si="2"/>
        <v>3528000</v>
      </c>
      <c r="K21" s="92">
        <f t="shared" si="3"/>
        <v>3739680</v>
      </c>
      <c r="L21" s="93">
        <f t="shared" si="4"/>
        <v>8000</v>
      </c>
      <c r="M21" s="94">
        <f t="shared" si="5"/>
        <v>1121120.0000000002</v>
      </c>
      <c r="N21" s="80" t="s">
        <v>36</v>
      </c>
      <c r="O21" s="4"/>
      <c r="T21" s="70"/>
      <c r="U21" s="54"/>
      <c r="W21" s="71"/>
      <c r="X21" s="54"/>
    </row>
    <row r="22" spans="1:28" ht="16.5" x14ac:dyDescent="0.3">
      <c r="A22" s="80">
        <v>21</v>
      </c>
      <c r="B22" s="80">
        <v>506</v>
      </c>
      <c r="C22" s="80">
        <v>5</v>
      </c>
      <c r="D22" s="80" t="s">
        <v>31</v>
      </c>
      <c r="E22" s="124">
        <v>360</v>
      </c>
      <c r="F22" s="90">
        <v>31</v>
      </c>
      <c r="G22" s="90">
        <f t="shared" si="0"/>
        <v>391</v>
      </c>
      <c r="H22" s="90">
        <f t="shared" si="1"/>
        <v>430.1</v>
      </c>
      <c r="I22" s="80">
        <v>9000</v>
      </c>
      <c r="J22" s="91">
        <f t="shared" si="2"/>
        <v>3519000</v>
      </c>
      <c r="K22" s="92">
        <f t="shared" si="3"/>
        <v>3730140</v>
      </c>
      <c r="L22" s="93">
        <f t="shared" si="4"/>
        <v>8000</v>
      </c>
      <c r="M22" s="94">
        <f t="shared" si="5"/>
        <v>1118260</v>
      </c>
      <c r="N22" s="80" t="s">
        <v>36</v>
      </c>
      <c r="O22" s="4"/>
      <c r="P22" s="47"/>
      <c r="T22" s="70"/>
      <c r="U22" s="54"/>
      <c r="W22" s="71"/>
      <c r="X22" s="54"/>
    </row>
    <row r="23" spans="1:28" ht="16.5" x14ac:dyDescent="0.3">
      <c r="A23" s="80">
        <v>22</v>
      </c>
      <c r="B23" s="80">
        <v>701</v>
      </c>
      <c r="C23" s="80">
        <v>7</v>
      </c>
      <c r="D23" s="80" t="s">
        <v>30</v>
      </c>
      <c r="E23" s="124">
        <v>567</v>
      </c>
      <c r="F23" s="90">
        <v>64</v>
      </c>
      <c r="G23" s="90">
        <f t="shared" si="0"/>
        <v>631</v>
      </c>
      <c r="H23" s="90">
        <f t="shared" si="1"/>
        <v>694.1</v>
      </c>
      <c r="I23" s="80">
        <v>9000</v>
      </c>
      <c r="J23" s="91">
        <f t="shared" si="2"/>
        <v>5679000</v>
      </c>
      <c r="K23" s="92">
        <f t="shared" si="3"/>
        <v>6019740</v>
      </c>
      <c r="L23" s="93">
        <f t="shared" si="4"/>
        <v>12500</v>
      </c>
      <c r="M23" s="94">
        <f t="shared" si="5"/>
        <v>1804660</v>
      </c>
      <c r="N23" s="80" t="s">
        <v>36</v>
      </c>
      <c r="O23" s="4"/>
      <c r="R23" s="51"/>
      <c r="T23" s="53"/>
      <c r="U23"/>
      <c r="V23" s="22"/>
      <c r="W23" s="10"/>
    </row>
    <row r="24" spans="1:28" ht="16.5" x14ac:dyDescent="0.3">
      <c r="A24" s="80">
        <v>23</v>
      </c>
      <c r="B24" s="80">
        <v>702</v>
      </c>
      <c r="C24" s="80">
        <v>7</v>
      </c>
      <c r="D24" s="80" t="s">
        <v>30</v>
      </c>
      <c r="E24" s="124">
        <v>557</v>
      </c>
      <c r="F24" s="90">
        <v>66</v>
      </c>
      <c r="G24" s="90">
        <f t="shared" si="0"/>
        <v>623</v>
      </c>
      <c r="H24" s="90">
        <f t="shared" si="1"/>
        <v>685.30000000000007</v>
      </c>
      <c r="I24" s="80">
        <v>9000</v>
      </c>
      <c r="J24" s="91">
        <f t="shared" si="2"/>
        <v>5607000</v>
      </c>
      <c r="K24" s="92">
        <f t="shared" si="3"/>
        <v>5943420</v>
      </c>
      <c r="L24" s="93">
        <f t="shared" si="4"/>
        <v>12500</v>
      </c>
      <c r="M24" s="94">
        <f t="shared" si="5"/>
        <v>1781780.0000000002</v>
      </c>
      <c r="N24" s="80" t="s">
        <v>36</v>
      </c>
      <c r="O24" s="4"/>
    </row>
    <row r="25" spans="1:28" ht="16.5" x14ac:dyDescent="0.3">
      <c r="A25" s="80">
        <v>24</v>
      </c>
      <c r="B25" s="80">
        <v>703</v>
      </c>
      <c r="C25" s="80">
        <v>7</v>
      </c>
      <c r="D25" s="80" t="s">
        <v>30</v>
      </c>
      <c r="E25" s="124">
        <v>555</v>
      </c>
      <c r="F25" s="90">
        <v>33</v>
      </c>
      <c r="G25" s="90">
        <f t="shared" si="0"/>
        <v>588</v>
      </c>
      <c r="H25" s="90">
        <f t="shared" si="1"/>
        <v>646.80000000000007</v>
      </c>
      <c r="I25" s="80">
        <v>9000</v>
      </c>
      <c r="J25" s="91">
        <f t="shared" si="2"/>
        <v>5292000</v>
      </c>
      <c r="K25" s="92">
        <f t="shared" si="3"/>
        <v>5609520</v>
      </c>
      <c r="L25" s="93">
        <f t="shared" si="4"/>
        <v>11500</v>
      </c>
      <c r="M25" s="94">
        <f t="shared" si="5"/>
        <v>1681680.0000000002</v>
      </c>
      <c r="N25" s="80" t="s">
        <v>36</v>
      </c>
      <c r="O25" s="4"/>
    </row>
    <row r="26" spans="1:28" ht="16.5" x14ac:dyDescent="0.3">
      <c r="A26" s="80">
        <v>25</v>
      </c>
      <c r="B26" s="80">
        <v>704</v>
      </c>
      <c r="C26" s="80">
        <v>7</v>
      </c>
      <c r="D26" s="80" t="s">
        <v>30</v>
      </c>
      <c r="E26" s="124">
        <v>577</v>
      </c>
      <c r="F26" s="90">
        <v>66</v>
      </c>
      <c r="G26" s="90">
        <f t="shared" si="0"/>
        <v>643</v>
      </c>
      <c r="H26" s="90">
        <f t="shared" si="1"/>
        <v>707.30000000000007</v>
      </c>
      <c r="I26" s="80">
        <v>9000</v>
      </c>
      <c r="J26" s="91">
        <f t="shared" si="2"/>
        <v>5787000</v>
      </c>
      <c r="K26" s="92">
        <f t="shared" si="3"/>
        <v>6134220</v>
      </c>
      <c r="L26" s="93">
        <f t="shared" si="4"/>
        <v>13000</v>
      </c>
      <c r="M26" s="94">
        <f t="shared" si="5"/>
        <v>1838980.0000000002</v>
      </c>
      <c r="N26" s="80" t="s">
        <v>36</v>
      </c>
      <c r="O26" s="4"/>
      <c r="R26" s="51"/>
      <c r="T26" s="55"/>
      <c r="U26" s="22"/>
      <c r="V26" s="22"/>
      <c r="W26" s="10"/>
    </row>
    <row r="27" spans="1:28" ht="16.5" x14ac:dyDescent="0.3">
      <c r="A27" s="80">
        <v>26</v>
      </c>
      <c r="B27" s="80">
        <v>705</v>
      </c>
      <c r="C27" s="80">
        <v>7</v>
      </c>
      <c r="D27" s="80" t="s">
        <v>31</v>
      </c>
      <c r="E27" s="124">
        <v>361</v>
      </c>
      <c r="F27" s="90">
        <v>31</v>
      </c>
      <c r="G27" s="90">
        <f t="shared" si="0"/>
        <v>392</v>
      </c>
      <c r="H27" s="90">
        <f t="shared" si="1"/>
        <v>431.20000000000005</v>
      </c>
      <c r="I27" s="80">
        <v>9000</v>
      </c>
      <c r="J27" s="91">
        <f t="shared" si="2"/>
        <v>3528000</v>
      </c>
      <c r="K27" s="92">
        <f t="shared" si="3"/>
        <v>3739680</v>
      </c>
      <c r="L27" s="93">
        <f t="shared" si="4"/>
        <v>8000</v>
      </c>
      <c r="M27" s="94">
        <f t="shared" si="5"/>
        <v>1121120.0000000002</v>
      </c>
      <c r="N27" s="80" t="s">
        <v>36</v>
      </c>
      <c r="O27" s="4"/>
      <c r="R27" s="51"/>
      <c r="T27" s="3"/>
      <c r="U27" s="3"/>
      <c r="V27" s="3"/>
      <c r="W27" s="3"/>
    </row>
    <row r="28" spans="1:28" ht="16.5" x14ac:dyDescent="0.3">
      <c r="A28" s="80">
        <v>27</v>
      </c>
      <c r="B28" s="80">
        <v>706</v>
      </c>
      <c r="C28" s="80">
        <v>7</v>
      </c>
      <c r="D28" s="80" t="s">
        <v>31</v>
      </c>
      <c r="E28" s="124">
        <v>360</v>
      </c>
      <c r="F28" s="90">
        <v>31</v>
      </c>
      <c r="G28" s="90">
        <f t="shared" si="0"/>
        <v>391</v>
      </c>
      <c r="H28" s="90">
        <f t="shared" si="1"/>
        <v>430.1</v>
      </c>
      <c r="I28" s="80">
        <v>9000</v>
      </c>
      <c r="J28" s="91">
        <f t="shared" si="2"/>
        <v>3519000</v>
      </c>
      <c r="K28" s="92">
        <f t="shared" si="3"/>
        <v>3730140</v>
      </c>
      <c r="L28" s="93">
        <f t="shared" si="4"/>
        <v>8000</v>
      </c>
      <c r="M28" s="94">
        <f t="shared" si="5"/>
        <v>1118260</v>
      </c>
      <c r="N28" s="80" t="s">
        <v>36</v>
      </c>
      <c r="O28" s="4"/>
      <c r="R28" s="51"/>
      <c r="T28" s="22"/>
      <c r="U28"/>
      <c r="V28" s="22"/>
      <c r="W28" s="10"/>
    </row>
    <row r="29" spans="1:28" ht="16.5" x14ac:dyDescent="0.3">
      <c r="A29" s="128" t="s">
        <v>3</v>
      </c>
      <c r="B29" s="129"/>
      <c r="C29" s="129"/>
      <c r="D29" s="130"/>
      <c r="E29" s="95">
        <f>SUM(E2:E28)</f>
        <v>13400</v>
      </c>
      <c r="F29" s="96">
        <f>SUM(F2:F28)</f>
        <v>1294</v>
      </c>
      <c r="G29" s="96">
        <f>SUM(G2:G28)</f>
        <v>14694</v>
      </c>
      <c r="H29" s="96">
        <f>SUM(H2:H28)</f>
        <v>16163.400000000001</v>
      </c>
      <c r="I29" s="96"/>
      <c r="J29" s="97">
        <f>SUM(J2:J28)</f>
        <v>132246000</v>
      </c>
      <c r="K29" s="97">
        <f>SUM(K2:K28)</f>
        <v>140180760</v>
      </c>
      <c r="L29" s="98"/>
      <c r="M29" s="99">
        <f>SUM(M2:M28)</f>
        <v>42024840</v>
      </c>
      <c r="N29" s="81"/>
      <c r="O29" s="4"/>
    </row>
    <row r="30" spans="1:28" ht="16.5" x14ac:dyDescent="0.3">
      <c r="A30" s="58"/>
      <c r="B30" s="59"/>
      <c r="C30" s="60"/>
      <c r="D30" s="59"/>
      <c r="E30" s="61"/>
      <c r="F30" s="61"/>
      <c r="G30" s="61"/>
      <c r="H30" s="59"/>
      <c r="I30" s="58"/>
      <c r="J30" s="85"/>
      <c r="K30" s="85"/>
      <c r="L30" s="86"/>
      <c r="M30" s="87"/>
      <c r="N30" s="35"/>
      <c r="O30" s="4"/>
    </row>
    <row r="31" spans="1:28" ht="17.25" thickBot="1" x14ac:dyDescent="0.35">
      <c r="A31" s="33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35"/>
      <c r="O31" s="4"/>
    </row>
    <row r="32" spans="1:28" ht="15.75" thickBot="1" x14ac:dyDescent="0.3">
      <c r="A32" s="33"/>
      <c r="B32" s="12"/>
      <c r="C32" s="43"/>
      <c r="D32" s="12"/>
      <c r="E32" s="12"/>
      <c r="F32" s="12"/>
      <c r="G32" s="12"/>
      <c r="H32" s="12"/>
      <c r="I32" s="33"/>
      <c r="J32" s="27"/>
      <c r="K32" s="27"/>
      <c r="L32" s="34"/>
      <c r="M32" s="26"/>
      <c r="N32" s="35"/>
      <c r="Q32" s="62"/>
      <c r="R32" s="15"/>
      <c r="S32" s="44"/>
      <c r="T32" s="69"/>
      <c r="U32" s="36"/>
    </row>
    <row r="33" spans="1:25" ht="15.75" thickBot="1" x14ac:dyDescent="0.3">
      <c r="A33" s="33"/>
      <c r="B33" s="12"/>
      <c r="C33" s="43"/>
      <c r="D33" s="37"/>
      <c r="E33" s="38"/>
      <c r="F33" s="38"/>
      <c r="G33" s="38"/>
      <c r="H33" s="38"/>
      <c r="I33" s="33"/>
      <c r="J33" s="39"/>
      <c r="K33" s="39"/>
      <c r="L33" s="40"/>
      <c r="M33" s="41"/>
      <c r="N33" s="35"/>
      <c r="Q33" s="62"/>
      <c r="R33" s="15"/>
      <c r="S33" s="44"/>
      <c r="T33" s="69"/>
      <c r="U33" s="36"/>
    </row>
    <row r="34" spans="1:25" ht="16.5" x14ac:dyDescent="0.3">
      <c r="A34" s="33"/>
      <c r="B34" s="12"/>
      <c r="C34" s="43"/>
      <c r="N34" s="35"/>
      <c r="O34" s="4"/>
      <c r="R34" s="15"/>
      <c r="S34" s="44"/>
      <c r="U34" s="2"/>
    </row>
    <row r="35" spans="1:25" ht="16.5" x14ac:dyDescent="0.3">
      <c r="A35" s="33"/>
      <c r="B35" s="12"/>
      <c r="C35" s="43"/>
      <c r="N35" s="35"/>
      <c r="O35" s="4"/>
      <c r="R35" s="15"/>
      <c r="S35" s="44"/>
      <c r="U35" s="2"/>
    </row>
    <row r="36" spans="1:25" ht="17.25" thickBot="1" x14ac:dyDescent="0.35">
      <c r="A36" s="33"/>
      <c r="B36" s="12"/>
      <c r="C36" s="43"/>
      <c r="N36" s="35"/>
      <c r="O36" s="4"/>
      <c r="R36" s="15"/>
      <c r="S36" s="44"/>
      <c r="U36" s="2"/>
    </row>
    <row r="37" spans="1:25" ht="17.25" thickBot="1" x14ac:dyDescent="0.35">
      <c r="A37" s="33"/>
      <c r="B37" s="12"/>
      <c r="C37" s="43"/>
      <c r="H37" s="3"/>
      <c r="M37" s="42"/>
      <c r="N37" s="35"/>
      <c r="O37" s="36"/>
      <c r="P37" s="45"/>
      <c r="R37" s="15"/>
      <c r="S37" s="44"/>
      <c r="U37" s="2"/>
      <c r="X37" s="4"/>
      <c r="Y37" s="4"/>
    </row>
    <row r="38" spans="1:25" ht="15.75" thickBot="1" x14ac:dyDescent="0.3">
      <c r="A38" s="33"/>
      <c r="B38" s="12"/>
      <c r="C38" s="43"/>
      <c r="N38" s="35"/>
      <c r="O38" s="36"/>
      <c r="P38" s="45"/>
      <c r="R38" s="15"/>
      <c r="S38" s="44"/>
      <c r="T38" s="2"/>
      <c r="U38" s="2"/>
    </row>
    <row r="39" spans="1:25" ht="15.75" thickBot="1" x14ac:dyDescent="0.3">
      <c r="A39" s="33"/>
      <c r="B39" s="12"/>
      <c r="C39" s="43"/>
      <c r="N39" s="35"/>
      <c r="O39" s="36"/>
      <c r="P39" s="45"/>
      <c r="S39" s="3"/>
      <c r="T39" s="2"/>
      <c r="U39" s="2"/>
    </row>
    <row r="40" spans="1:25" ht="15.75" thickBot="1" x14ac:dyDescent="0.3">
      <c r="A40" s="33"/>
      <c r="B40" s="12"/>
      <c r="C40" s="43"/>
      <c r="N40" s="35"/>
      <c r="O40" s="36"/>
      <c r="P40" s="45"/>
      <c r="S40" s="3"/>
      <c r="T40" s="2"/>
      <c r="U40" s="2"/>
    </row>
    <row r="41" spans="1:25" ht="15.75" thickBot="1" x14ac:dyDescent="0.3">
      <c r="A41" s="33"/>
      <c r="B41" s="12"/>
      <c r="C41" s="43"/>
      <c r="N41" s="35"/>
      <c r="O41" s="36"/>
      <c r="P41" s="45"/>
      <c r="S41" s="3"/>
      <c r="T41" s="2"/>
      <c r="U41" s="2"/>
    </row>
    <row r="42" spans="1:25" ht="15.75" thickBot="1" x14ac:dyDescent="0.3">
      <c r="A42" s="33"/>
      <c r="B42" s="12"/>
      <c r="C42" s="43"/>
      <c r="N42" s="35"/>
      <c r="O42" s="36"/>
      <c r="P42" s="45"/>
      <c r="S42" s="3"/>
      <c r="T42" s="2"/>
      <c r="U42" s="2"/>
    </row>
    <row r="43" spans="1:25" ht="15.75" thickBot="1" x14ac:dyDescent="0.3">
      <c r="A43" s="33"/>
      <c r="B43" s="12"/>
      <c r="C43" s="43"/>
      <c r="N43" s="35"/>
      <c r="O43" s="36"/>
      <c r="P43" s="45"/>
      <c r="S43" s="3"/>
      <c r="T43" s="2"/>
      <c r="U43" s="2"/>
    </row>
    <row r="44" spans="1:25" ht="15.75" thickBot="1" x14ac:dyDescent="0.3">
      <c r="A44" s="33"/>
      <c r="B44" s="12"/>
      <c r="C44" s="43"/>
      <c r="N44" s="35"/>
      <c r="O44" s="36"/>
      <c r="P44" s="45"/>
      <c r="S44" s="3"/>
      <c r="T44" s="2"/>
      <c r="U44" s="2"/>
    </row>
    <row r="45" spans="1:25" ht="15.75" thickBot="1" x14ac:dyDescent="0.3">
      <c r="A45" s="33"/>
      <c r="B45" s="12"/>
      <c r="C45" s="43"/>
      <c r="N45" s="35"/>
      <c r="O45" s="36"/>
      <c r="P45" s="45"/>
      <c r="S45" s="3"/>
      <c r="T45" s="2"/>
      <c r="U45" s="2"/>
    </row>
    <row r="46" spans="1:25" ht="15.75" thickBot="1" x14ac:dyDescent="0.3">
      <c r="A46" s="33"/>
      <c r="B46" s="12"/>
      <c r="C46" s="43"/>
      <c r="N46" s="35"/>
      <c r="O46" s="36"/>
      <c r="P46" s="45"/>
      <c r="S46" s="3"/>
      <c r="T46" s="2"/>
      <c r="U46" s="2"/>
    </row>
    <row r="47" spans="1:25" ht="15.75" thickBot="1" x14ac:dyDescent="0.3">
      <c r="A47" s="33"/>
      <c r="B47" s="12"/>
      <c r="C47" s="43"/>
      <c r="N47" s="35"/>
      <c r="O47" s="36"/>
      <c r="P47" s="45"/>
      <c r="Q47" s="15"/>
      <c r="R47" s="15"/>
      <c r="S47" s="22"/>
      <c r="T47" s="2"/>
      <c r="U47" s="2"/>
    </row>
    <row r="48" spans="1:25" ht="16.5" x14ac:dyDescent="0.3">
      <c r="A48" s="33"/>
      <c r="B48" s="12"/>
      <c r="C48" s="43"/>
      <c r="N48" s="35"/>
      <c r="O48" s="4"/>
      <c r="Q48" s="15"/>
      <c r="R48" s="15"/>
      <c r="S48" s="22"/>
      <c r="T48" s="2"/>
      <c r="U48" s="2"/>
    </row>
    <row r="49" spans="1:21" ht="16.5" x14ac:dyDescent="0.3">
      <c r="A49" s="33"/>
      <c r="B49" s="12"/>
      <c r="C49" s="43"/>
      <c r="N49" s="35"/>
      <c r="O49" s="4"/>
      <c r="Q49" s="15"/>
      <c r="R49" s="15"/>
      <c r="S49" s="22"/>
      <c r="T49" s="2"/>
      <c r="U49" s="2"/>
    </row>
    <row r="50" spans="1:21" ht="16.5" x14ac:dyDescent="0.3">
      <c r="A50" s="33"/>
      <c r="B50" s="12"/>
      <c r="C50" s="43"/>
      <c r="N50" s="35"/>
      <c r="O50" s="4"/>
      <c r="Q50" s="15"/>
      <c r="R50" s="15"/>
      <c r="S50" s="22"/>
      <c r="T50" s="2"/>
      <c r="U50" s="2"/>
    </row>
    <row r="51" spans="1:21" ht="16.5" x14ac:dyDescent="0.3">
      <c r="A51" s="33"/>
      <c r="B51" s="12"/>
      <c r="C51" s="43"/>
      <c r="N51" s="35"/>
      <c r="O51" s="4"/>
    </row>
    <row r="52" spans="1:21" ht="16.5" x14ac:dyDescent="0.3">
      <c r="A52" s="33"/>
      <c r="B52" s="12"/>
      <c r="C52" s="43"/>
      <c r="N52" s="35"/>
      <c r="O52" s="4"/>
    </row>
    <row r="53" spans="1:21" ht="16.5" x14ac:dyDescent="0.3">
      <c r="A53" s="33"/>
      <c r="B53" s="12"/>
      <c r="C53" s="43"/>
      <c r="N53" s="35"/>
      <c r="O53" s="4"/>
    </row>
    <row r="54" spans="1:21" ht="16.5" x14ac:dyDescent="0.3">
      <c r="A54" s="33"/>
      <c r="B54" s="12"/>
      <c r="C54" s="43"/>
      <c r="N54" s="35"/>
      <c r="O54" s="4"/>
    </row>
    <row r="55" spans="1:21" ht="16.5" x14ac:dyDescent="0.3">
      <c r="A55" s="33"/>
      <c r="B55" s="12"/>
      <c r="C55" s="43"/>
      <c r="N55" s="35"/>
      <c r="O55" s="4"/>
    </row>
    <row r="56" spans="1:21" ht="16.5" x14ac:dyDescent="0.3">
      <c r="A56" s="33"/>
      <c r="B56" s="12"/>
      <c r="C56" s="43"/>
      <c r="N56" s="35"/>
      <c r="O56" s="4"/>
    </row>
    <row r="57" spans="1:21" ht="16.5" x14ac:dyDescent="0.3">
      <c r="A57" s="33"/>
      <c r="B57" s="12"/>
      <c r="C57" s="43"/>
      <c r="N57" s="35"/>
      <c r="O57" s="4"/>
    </row>
    <row r="58" spans="1:21" ht="16.5" x14ac:dyDescent="0.3">
      <c r="A58" s="33"/>
      <c r="B58" s="12"/>
      <c r="C58" s="43"/>
      <c r="N58" s="35"/>
      <c r="O58" s="4"/>
    </row>
    <row r="59" spans="1:21" ht="16.5" x14ac:dyDescent="0.3">
      <c r="A59" s="33"/>
      <c r="B59" s="12"/>
      <c r="C59" s="43"/>
      <c r="N59" s="35"/>
      <c r="O59" s="4"/>
    </row>
    <row r="60" spans="1:21" ht="16.5" x14ac:dyDescent="0.3">
      <c r="A60" s="33"/>
      <c r="B60" s="12"/>
      <c r="C60" s="43"/>
      <c r="N60" s="35"/>
      <c r="O60" s="4"/>
    </row>
    <row r="61" spans="1:21" ht="16.5" x14ac:dyDescent="0.3">
      <c r="A61" s="33"/>
      <c r="B61" s="12"/>
      <c r="C61" s="43"/>
      <c r="N61" s="35"/>
      <c r="O61" s="4"/>
      <c r="P61" s="15"/>
    </row>
    <row r="62" spans="1:21" ht="16.5" x14ac:dyDescent="0.3">
      <c r="A62" s="33"/>
      <c r="B62" s="12"/>
      <c r="C62" s="43"/>
      <c r="N62" s="35"/>
      <c r="O62" s="4"/>
      <c r="P62" s="46"/>
    </row>
    <row r="63" spans="1:21" ht="16.5" x14ac:dyDescent="0.3">
      <c r="A63" s="33"/>
      <c r="B63" s="12"/>
      <c r="C63" s="43"/>
      <c r="N63" s="35"/>
      <c r="O63" s="4"/>
      <c r="P63" s="46"/>
    </row>
    <row r="64" spans="1:21" ht="16.5" x14ac:dyDescent="0.3">
      <c r="A64" s="33"/>
      <c r="B64" s="12"/>
      <c r="C64" s="43"/>
      <c r="N64" s="35"/>
      <c r="O64" s="4"/>
      <c r="P64" s="15"/>
    </row>
    <row r="65" spans="1:14" x14ac:dyDescent="0.25">
      <c r="A65" s="37"/>
      <c r="B65" s="12"/>
      <c r="C65" s="43"/>
      <c r="N65" s="41"/>
    </row>
    <row r="66" spans="1:14" x14ac:dyDescent="0.25">
      <c r="B66" s="12"/>
      <c r="C66" s="43"/>
    </row>
    <row r="67" spans="1:14" x14ac:dyDescent="0.25">
      <c r="B67" s="12"/>
      <c r="C67" s="43"/>
    </row>
    <row r="69" spans="1:14" x14ac:dyDescent="0.25">
      <c r="N69" s="42"/>
    </row>
  </sheetData>
  <mergeCells count="1">
    <mergeCell ref="A29:D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C114D-8EEC-434C-821A-F362D8128A32}">
  <dimension ref="A1:AD57"/>
  <sheetViews>
    <sheetView zoomScale="160" zoomScaleNormal="160" workbookViewId="0">
      <selection activeCell="G17" sqref="G17:H17"/>
    </sheetView>
  </sheetViews>
  <sheetFormatPr defaultRowHeight="15" x14ac:dyDescent="0.25"/>
  <cols>
    <col min="1" max="1" width="3.85546875" style="15" customWidth="1"/>
    <col min="2" max="2" width="5" style="15" customWidth="1"/>
    <col min="3" max="3" width="5.140625" style="44" customWidth="1"/>
    <col min="4" max="4" width="5.85546875" style="15" customWidth="1"/>
    <col min="5" max="5" width="7" style="21" customWidth="1"/>
    <col min="6" max="6" width="7.42578125" style="21" customWidth="1"/>
    <col min="7" max="7" width="6" style="21" customWidth="1"/>
    <col min="8" max="8" width="6.42578125" customWidth="1"/>
    <col min="9" max="9" width="6.85546875" customWidth="1"/>
    <col min="10" max="10" width="13.42578125" customWidth="1"/>
    <col min="11" max="11" width="12.7109375" customWidth="1"/>
    <col min="12" max="12" width="7.7109375" customWidth="1"/>
    <col min="13" max="13" width="11.28515625" customWidth="1"/>
    <col min="14" max="14" width="8.42578125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5.5" customHeight="1" x14ac:dyDescent="0.25">
      <c r="A1" s="24" t="s">
        <v>1</v>
      </c>
      <c r="B1" s="24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76" t="s">
        <v>33</v>
      </c>
      <c r="H1" s="23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101</v>
      </c>
      <c r="C2" s="80">
        <v>1</v>
      </c>
      <c r="D2" s="80" t="s">
        <v>30</v>
      </c>
      <c r="E2" s="123">
        <v>567</v>
      </c>
      <c r="F2" s="90">
        <v>64</v>
      </c>
      <c r="G2" s="90">
        <f>E2+F2</f>
        <v>631</v>
      </c>
      <c r="H2" s="90">
        <f>G2*1.1</f>
        <v>694.1</v>
      </c>
      <c r="I2" s="80">
        <v>8500</v>
      </c>
      <c r="J2" s="91">
        <v>0</v>
      </c>
      <c r="K2" s="92">
        <f>J2*1.06</f>
        <v>0</v>
      </c>
      <c r="L2" s="93">
        <f>MROUND((K2*0.025/12),500)</f>
        <v>0</v>
      </c>
      <c r="M2" s="94">
        <f>H2*2600</f>
        <v>1804660</v>
      </c>
      <c r="N2" s="80" t="s">
        <v>37</v>
      </c>
    </row>
    <row r="3" spans="1:28" x14ac:dyDescent="0.25">
      <c r="A3" s="80">
        <v>2</v>
      </c>
      <c r="B3" s="80">
        <v>102</v>
      </c>
      <c r="C3" s="80">
        <v>1</v>
      </c>
      <c r="D3" s="80" t="s">
        <v>30</v>
      </c>
      <c r="E3" s="124">
        <v>557</v>
      </c>
      <c r="F3" s="90">
        <v>66</v>
      </c>
      <c r="G3" s="90">
        <f t="shared" ref="G3:G16" si="0">E3+F3</f>
        <v>623</v>
      </c>
      <c r="H3" s="90">
        <f t="shared" ref="H3:H16" si="1">G3*1.1</f>
        <v>685.30000000000007</v>
      </c>
      <c r="I3" s="80">
        <v>8500</v>
      </c>
      <c r="J3" s="91">
        <v>0</v>
      </c>
      <c r="K3" s="92">
        <f t="shared" ref="K3:K16" si="2">J3*1.06</f>
        <v>0</v>
      </c>
      <c r="L3" s="93">
        <f t="shared" ref="L3:L16" si="3">MROUND((K3*0.025/12),500)</f>
        <v>0</v>
      </c>
      <c r="M3" s="94">
        <f t="shared" ref="M3:M16" si="4">H3*2600</f>
        <v>1781780.0000000002</v>
      </c>
      <c r="N3" s="80" t="s">
        <v>37</v>
      </c>
    </row>
    <row r="4" spans="1:28" x14ac:dyDescent="0.25">
      <c r="A4" s="80">
        <v>3</v>
      </c>
      <c r="B4" s="80">
        <v>105</v>
      </c>
      <c r="C4" s="80">
        <v>1</v>
      </c>
      <c r="D4" s="80" t="s">
        <v>31</v>
      </c>
      <c r="E4" s="124">
        <v>361</v>
      </c>
      <c r="F4" s="90">
        <v>31</v>
      </c>
      <c r="G4" s="90">
        <f t="shared" si="0"/>
        <v>392</v>
      </c>
      <c r="H4" s="90">
        <f t="shared" si="1"/>
        <v>431.20000000000005</v>
      </c>
      <c r="I4" s="80">
        <v>8500</v>
      </c>
      <c r="J4" s="91">
        <v>0</v>
      </c>
      <c r="K4" s="92">
        <f t="shared" si="2"/>
        <v>0</v>
      </c>
      <c r="L4" s="93">
        <f t="shared" si="3"/>
        <v>0</v>
      </c>
      <c r="M4" s="94">
        <f t="shared" si="4"/>
        <v>1121120.0000000002</v>
      </c>
      <c r="N4" s="80" t="s">
        <v>37</v>
      </c>
    </row>
    <row r="5" spans="1:28" x14ac:dyDescent="0.25">
      <c r="A5" s="80">
        <v>4</v>
      </c>
      <c r="B5" s="80">
        <v>301</v>
      </c>
      <c r="C5" s="80">
        <v>3</v>
      </c>
      <c r="D5" s="80" t="s">
        <v>30</v>
      </c>
      <c r="E5" s="124">
        <v>567</v>
      </c>
      <c r="F5" s="90">
        <v>64</v>
      </c>
      <c r="G5" s="90">
        <f t="shared" si="0"/>
        <v>631</v>
      </c>
      <c r="H5" s="90">
        <f t="shared" si="1"/>
        <v>694.1</v>
      </c>
      <c r="I5" s="80">
        <v>8500</v>
      </c>
      <c r="J5" s="91">
        <v>0</v>
      </c>
      <c r="K5" s="92">
        <f t="shared" si="2"/>
        <v>0</v>
      </c>
      <c r="L5" s="93">
        <f t="shared" si="3"/>
        <v>0</v>
      </c>
      <c r="M5" s="94">
        <f t="shared" si="4"/>
        <v>1804660</v>
      </c>
      <c r="N5" s="80" t="s">
        <v>37</v>
      </c>
      <c r="R5">
        <v>6</v>
      </c>
      <c r="S5" t="s">
        <v>27</v>
      </c>
      <c r="T5" s="53">
        <v>33.414000000000001</v>
      </c>
      <c r="U5" s="54">
        <f t="shared" ref="U5" si="5">T5*10.764</f>
        <v>359.668296</v>
      </c>
      <c r="W5">
        <v>2.887</v>
      </c>
      <c r="X5" s="54">
        <f t="shared" ref="X5" si="6">W5*10.764</f>
        <v>31.075667999999997</v>
      </c>
      <c r="Y5" s="3"/>
    </row>
    <row r="6" spans="1:28" x14ac:dyDescent="0.25">
      <c r="A6" s="80">
        <v>5</v>
      </c>
      <c r="B6" s="80">
        <v>302</v>
      </c>
      <c r="C6" s="80">
        <v>3</v>
      </c>
      <c r="D6" s="80" t="s">
        <v>30</v>
      </c>
      <c r="E6" s="124">
        <v>557</v>
      </c>
      <c r="F6" s="90">
        <v>66</v>
      </c>
      <c r="G6" s="90">
        <f t="shared" si="0"/>
        <v>623</v>
      </c>
      <c r="H6" s="90">
        <f t="shared" si="1"/>
        <v>685.30000000000007</v>
      </c>
      <c r="I6" s="80">
        <v>8500</v>
      </c>
      <c r="J6" s="91">
        <v>0</v>
      </c>
      <c r="K6" s="92">
        <f t="shared" si="2"/>
        <v>0</v>
      </c>
      <c r="L6" s="93">
        <f t="shared" si="3"/>
        <v>0</v>
      </c>
      <c r="M6" s="94">
        <f t="shared" si="4"/>
        <v>1781780.0000000002</v>
      </c>
      <c r="N6" s="80" t="s">
        <v>37</v>
      </c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x14ac:dyDescent="0.25">
      <c r="A7" s="80">
        <v>6</v>
      </c>
      <c r="B7" s="80">
        <v>303</v>
      </c>
      <c r="C7" s="80">
        <v>3</v>
      </c>
      <c r="D7" s="80" t="s">
        <v>30</v>
      </c>
      <c r="E7" s="124">
        <v>555</v>
      </c>
      <c r="F7" s="90">
        <v>33</v>
      </c>
      <c r="G7" s="90">
        <f t="shared" si="0"/>
        <v>588</v>
      </c>
      <c r="H7" s="90">
        <f t="shared" si="1"/>
        <v>646.80000000000007</v>
      </c>
      <c r="I7" s="80">
        <v>8500</v>
      </c>
      <c r="J7" s="91">
        <v>0</v>
      </c>
      <c r="K7" s="92">
        <f t="shared" si="2"/>
        <v>0</v>
      </c>
      <c r="L7" s="93">
        <f t="shared" si="3"/>
        <v>0</v>
      </c>
      <c r="M7" s="94">
        <f t="shared" si="4"/>
        <v>1681680.0000000002</v>
      </c>
      <c r="N7" s="80" t="s">
        <v>37</v>
      </c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x14ac:dyDescent="0.25">
      <c r="A8" s="80">
        <v>7</v>
      </c>
      <c r="B8" s="80">
        <v>304</v>
      </c>
      <c r="C8" s="80">
        <v>3</v>
      </c>
      <c r="D8" s="80" t="s">
        <v>30</v>
      </c>
      <c r="E8" s="124">
        <v>577</v>
      </c>
      <c r="F8" s="90">
        <v>66</v>
      </c>
      <c r="G8" s="90">
        <f t="shared" si="0"/>
        <v>643</v>
      </c>
      <c r="H8" s="90">
        <f t="shared" si="1"/>
        <v>707.30000000000007</v>
      </c>
      <c r="I8" s="80">
        <v>8500</v>
      </c>
      <c r="J8" s="91">
        <v>0</v>
      </c>
      <c r="K8" s="92">
        <f t="shared" si="2"/>
        <v>0</v>
      </c>
      <c r="L8" s="93">
        <f t="shared" si="3"/>
        <v>0</v>
      </c>
      <c r="M8" s="94">
        <f t="shared" si="4"/>
        <v>1838980.0000000002</v>
      </c>
      <c r="N8" s="80" t="s">
        <v>37</v>
      </c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28" x14ac:dyDescent="0.25">
      <c r="A9" s="80">
        <v>8</v>
      </c>
      <c r="B9" s="80">
        <v>305</v>
      </c>
      <c r="C9" s="80">
        <v>3</v>
      </c>
      <c r="D9" s="80" t="s">
        <v>31</v>
      </c>
      <c r="E9" s="124">
        <v>361</v>
      </c>
      <c r="F9" s="90">
        <v>31</v>
      </c>
      <c r="G9" s="90">
        <f t="shared" si="0"/>
        <v>392</v>
      </c>
      <c r="H9" s="90">
        <f t="shared" si="1"/>
        <v>431.20000000000005</v>
      </c>
      <c r="I9" s="80">
        <v>8500</v>
      </c>
      <c r="J9" s="91">
        <v>0</v>
      </c>
      <c r="K9" s="92">
        <f t="shared" si="2"/>
        <v>0</v>
      </c>
      <c r="L9" s="93">
        <f t="shared" si="3"/>
        <v>0</v>
      </c>
      <c r="M9" s="94">
        <f t="shared" si="4"/>
        <v>1121120.0000000002</v>
      </c>
      <c r="N9" s="80" t="s">
        <v>37</v>
      </c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x14ac:dyDescent="0.25">
      <c r="A10" s="80">
        <v>9</v>
      </c>
      <c r="B10" s="80">
        <v>306</v>
      </c>
      <c r="C10" s="80">
        <v>3</v>
      </c>
      <c r="D10" s="80" t="s">
        <v>31</v>
      </c>
      <c r="E10" s="124">
        <v>360</v>
      </c>
      <c r="F10" s="90">
        <v>31</v>
      </c>
      <c r="G10" s="90">
        <f t="shared" si="0"/>
        <v>391</v>
      </c>
      <c r="H10" s="90">
        <f t="shared" si="1"/>
        <v>430.1</v>
      </c>
      <c r="I10" s="80">
        <v>8500</v>
      </c>
      <c r="J10" s="91">
        <v>0</v>
      </c>
      <c r="K10" s="92">
        <f t="shared" si="2"/>
        <v>0</v>
      </c>
      <c r="L10" s="93">
        <f t="shared" si="3"/>
        <v>0</v>
      </c>
      <c r="M10" s="94">
        <f t="shared" si="4"/>
        <v>1118260</v>
      </c>
      <c r="N10" s="80" t="s">
        <v>37</v>
      </c>
      <c r="T10" s="53"/>
      <c r="U10" s="54"/>
      <c r="V10" s="53"/>
      <c r="W10" s="53"/>
      <c r="X10" s="54"/>
      <c r="Y10" s="53"/>
      <c r="Z10" s="53"/>
      <c r="AA10" s="53"/>
      <c r="AB10" s="53"/>
    </row>
    <row r="11" spans="1:28" ht="16.5" x14ac:dyDescent="0.3">
      <c r="A11" s="80">
        <v>10</v>
      </c>
      <c r="B11" s="80">
        <v>601</v>
      </c>
      <c r="C11" s="80">
        <v>6</v>
      </c>
      <c r="D11" s="80" t="s">
        <v>30</v>
      </c>
      <c r="E11" s="124">
        <v>567</v>
      </c>
      <c r="F11" s="90">
        <v>64</v>
      </c>
      <c r="G11" s="90">
        <f t="shared" si="0"/>
        <v>631</v>
      </c>
      <c r="H11" s="90">
        <f t="shared" si="1"/>
        <v>694.1</v>
      </c>
      <c r="I11" s="80">
        <v>8500</v>
      </c>
      <c r="J11" s="91">
        <v>0</v>
      </c>
      <c r="K11" s="92">
        <f t="shared" si="2"/>
        <v>0</v>
      </c>
      <c r="L11" s="93">
        <f t="shared" si="3"/>
        <v>0</v>
      </c>
      <c r="M11" s="94">
        <f t="shared" si="4"/>
        <v>1804660</v>
      </c>
      <c r="N11" s="80" t="s">
        <v>37</v>
      </c>
      <c r="O11" s="4"/>
      <c r="P11" s="47"/>
      <c r="T11" s="70"/>
      <c r="U11" s="54"/>
      <c r="V11" s="22"/>
      <c r="W11" s="71"/>
      <c r="X11" s="54"/>
    </row>
    <row r="12" spans="1:28" ht="16.5" x14ac:dyDescent="0.3">
      <c r="A12" s="80">
        <v>11</v>
      </c>
      <c r="B12" s="80">
        <v>602</v>
      </c>
      <c r="C12" s="80">
        <v>6</v>
      </c>
      <c r="D12" s="80" t="s">
        <v>30</v>
      </c>
      <c r="E12" s="124">
        <v>557</v>
      </c>
      <c r="F12" s="90">
        <v>66</v>
      </c>
      <c r="G12" s="90">
        <f t="shared" si="0"/>
        <v>623</v>
      </c>
      <c r="H12" s="90">
        <f t="shared" si="1"/>
        <v>685.30000000000007</v>
      </c>
      <c r="I12" s="80">
        <v>8500</v>
      </c>
      <c r="J12" s="91">
        <v>0</v>
      </c>
      <c r="K12" s="92">
        <f t="shared" si="2"/>
        <v>0</v>
      </c>
      <c r="L12" s="93">
        <f t="shared" si="3"/>
        <v>0</v>
      </c>
      <c r="M12" s="94">
        <f t="shared" si="4"/>
        <v>1781780.0000000002</v>
      </c>
      <c r="N12" s="80" t="s">
        <v>37</v>
      </c>
      <c r="O12" s="4"/>
      <c r="T12" s="70"/>
      <c r="U12" s="54"/>
      <c r="V12" s="22"/>
      <c r="W12" s="71"/>
      <c r="X12" s="54"/>
    </row>
    <row r="13" spans="1:28" ht="16.5" x14ac:dyDescent="0.3">
      <c r="A13" s="80">
        <v>12</v>
      </c>
      <c r="B13" s="80">
        <v>603</v>
      </c>
      <c r="C13" s="80">
        <v>6</v>
      </c>
      <c r="D13" s="80" t="s">
        <v>30</v>
      </c>
      <c r="E13" s="124">
        <v>555</v>
      </c>
      <c r="F13" s="90">
        <v>33</v>
      </c>
      <c r="G13" s="90">
        <f t="shared" si="0"/>
        <v>588</v>
      </c>
      <c r="H13" s="90">
        <f t="shared" si="1"/>
        <v>646.80000000000007</v>
      </c>
      <c r="I13" s="80">
        <v>8500</v>
      </c>
      <c r="J13" s="91">
        <v>0</v>
      </c>
      <c r="K13" s="92">
        <f t="shared" si="2"/>
        <v>0</v>
      </c>
      <c r="L13" s="93">
        <f t="shared" si="3"/>
        <v>0</v>
      </c>
      <c r="M13" s="94">
        <f t="shared" si="4"/>
        <v>1681680.0000000002</v>
      </c>
      <c r="N13" s="80" t="s">
        <v>37</v>
      </c>
      <c r="O13" s="4"/>
      <c r="T13" s="70"/>
      <c r="U13" s="54"/>
      <c r="V13" s="22"/>
      <c r="W13" s="71"/>
      <c r="X13" s="54"/>
    </row>
    <row r="14" spans="1:28" ht="16.5" x14ac:dyDescent="0.3">
      <c r="A14" s="80">
        <v>13</v>
      </c>
      <c r="B14" s="80">
        <v>604</v>
      </c>
      <c r="C14" s="80">
        <v>6</v>
      </c>
      <c r="D14" s="80" t="s">
        <v>30</v>
      </c>
      <c r="E14" s="124">
        <v>577</v>
      </c>
      <c r="F14" s="90">
        <v>66</v>
      </c>
      <c r="G14" s="90">
        <f t="shared" si="0"/>
        <v>643</v>
      </c>
      <c r="H14" s="90">
        <f t="shared" si="1"/>
        <v>707.30000000000007</v>
      </c>
      <c r="I14" s="80">
        <v>8500</v>
      </c>
      <c r="J14" s="91">
        <v>0</v>
      </c>
      <c r="K14" s="92">
        <f t="shared" si="2"/>
        <v>0</v>
      </c>
      <c r="L14" s="93">
        <f t="shared" si="3"/>
        <v>0</v>
      </c>
      <c r="M14" s="94">
        <f t="shared" si="4"/>
        <v>1838980.0000000002</v>
      </c>
      <c r="N14" s="80" t="s">
        <v>37</v>
      </c>
      <c r="O14" s="4"/>
      <c r="T14" s="70"/>
      <c r="U14" s="54"/>
      <c r="V14" s="22"/>
      <c r="W14" s="71"/>
      <c r="X14" s="54"/>
    </row>
    <row r="15" spans="1:28" ht="16.5" x14ac:dyDescent="0.3">
      <c r="A15" s="80">
        <v>14</v>
      </c>
      <c r="B15" s="80">
        <v>605</v>
      </c>
      <c r="C15" s="80">
        <v>6</v>
      </c>
      <c r="D15" s="80" t="s">
        <v>31</v>
      </c>
      <c r="E15" s="124">
        <v>361</v>
      </c>
      <c r="F15" s="90">
        <v>31</v>
      </c>
      <c r="G15" s="90">
        <f t="shared" si="0"/>
        <v>392</v>
      </c>
      <c r="H15" s="90">
        <f t="shared" si="1"/>
        <v>431.20000000000005</v>
      </c>
      <c r="I15" s="80">
        <v>8500</v>
      </c>
      <c r="J15" s="91">
        <v>0</v>
      </c>
      <c r="K15" s="92">
        <f t="shared" si="2"/>
        <v>0</v>
      </c>
      <c r="L15" s="93">
        <f t="shared" si="3"/>
        <v>0</v>
      </c>
      <c r="M15" s="94">
        <f t="shared" si="4"/>
        <v>1121120.0000000002</v>
      </c>
      <c r="N15" s="80" t="s">
        <v>37</v>
      </c>
      <c r="O15" s="4"/>
      <c r="R15" s="51"/>
      <c r="T15" s="70"/>
      <c r="U15" s="54"/>
      <c r="V15" s="22"/>
      <c r="W15" s="71"/>
      <c r="X15" s="54"/>
    </row>
    <row r="16" spans="1:28" ht="16.5" x14ac:dyDescent="0.3">
      <c r="A16" s="80">
        <v>15</v>
      </c>
      <c r="B16" s="80">
        <v>606</v>
      </c>
      <c r="C16" s="80">
        <v>6</v>
      </c>
      <c r="D16" s="80" t="s">
        <v>31</v>
      </c>
      <c r="E16" s="124">
        <v>360</v>
      </c>
      <c r="F16" s="90">
        <v>31</v>
      </c>
      <c r="G16" s="90">
        <f t="shared" si="0"/>
        <v>391</v>
      </c>
      <c r="H16" s="90">
        <f t="shared" si="1"/>
        <v>430.1</v>
      </c>
      <c r="I16" s="80">
        <v>8500</v>
      </c>
      <c r="J16" s="91">
        <v>0</v>
      </c>
      <c r="K16" s="92">
        <f t="shared" si="2"/>
        <v>0</v>
      </c>
      <c r="L16" s="93">
        <f t="shared" si="3"/>
        <v>0</v>
      </c>
      <c r="M16" s="94">
        <f t="shared" si="4"/>
        <v>1118260</v>
      </c>
      <c r="N16" s="80" t="s">
        <v>37</v>
      </c>
      <c r="O16" s="4"/>
      <c r="R16" s="51"/>
      <c r="T16" s="70"/>
      <c r="U16" s="54"/>
      <c r="W16" s="71"/>
      <c r="X16" s="54"/>
    </row>
    <row r="17" spans="1:25" ht="16.5" x14ac:dyDescent="0.3">
      <c r="A17" s="128" t="s">
        <v>3</v>
      </c>
      <c r="B17" s="129"/>
      <c r="C17" s="129"/>
      <c r="D17" s="130"/>
      <c r="E17" s="95">
        <f>SUM(E2:E16)</f>
        <v>7439</v>
      </c>
      <c r="F17" s="96">
        <f>SUM(F2:F16)</f>
        <v>743</v>
      </c>
      <c r="G17" s="96">
        <f>SUM(G2:G16)</f>
        <v>8182</v>
      </c>
      <c r="H17" s="96">
        <f>SUM(H2:H16)</f>
        <v>9000.2000000000025</v>
      </c>
      <c r="I17" s="96"/>
      <c r="J17" s="97">
        <f>SUM(J2:J16)</f>
        <v>0</v>
      </c>
      <c r="K17" s="97">
        <f>SUM(K2:K16)</f>
        <v>0</v>
      </c>
      <c r="L17" s="98"/>
      <c r="M17" s="99">
        <f>SUM(M2:M16)</f>
        <v>23400520</v>
      </c>
      <c r="N17" s="81"/>
      <c r="O17" s="4"/>
    </row>
    <row r="18" spans="1:25" ht="16.5" x14ac:dyDescent="0.3">
      <c r="A18" s="58"/>
      <c r="B18" s="59"/>
      <c r="C18" s="60"/>
      <c r="D18" s="59"/>
      <c r="E18" s="61"/>
      <c r="F18" s="61"/>
      <c r="G18" s="61"/>
      <c r="H18" s="59"/>
      <c r="I18" s="58"/>
      <c r="J18" s="85"/>
      <c r="K18" s="85"/>
      <c r="L18" s="86"/>
      <c r="M18" s="87"/>
      <c r="N18" s="35"/>
      <c r="O18" s="4"/>
    </row>
    <row r="19" spans="1:25" ht="17.25" thickBot="1" x14ac:dyDescent="0.35">
      <c r="A19" s="33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35"/>
      <c r="O19" s="4"/>
    </row>
    <row r="20" spans="1:25" ht="15.75" thickBot="1" x14ac:dyDescent="0.3">
      <c r="A20" s="33"/>
      <c r="B20" s="12"/>
      <c r="C20" s="43"/>
      <c r="D20" s="12"/>
      <c r="E20" s="12"/>
      <c r="F20" s="12"/>
      <c r="G20" s="12"/>
      <c r="H20" s="12"/>
      <c r="I20" s="33"/>
      <c r="J20" s="27"/>
      <c r="K20" s="27"/>
      <c r="L20" s="34"/>
      <c r="M20" s="26"/>
      <c r="N20" s="35"/>
      <c r="Q20" s="62"/>
      <c r="R20" s="15"/>
      <c r="S20" s="44"/>
      <c r="T20" s="69"/>
      <c r="U20" s="36"/>
    </row>
    <row r="21" spans="1:25" ht="15.75" thickBot="1" x14ac:dyDescent="0.3">
      <c r="A21" s="33"/>
      <c r="B21" s="12"/>
      <c r="C21" s="43"/>
      <c r="D21" s="37"/>
      <c r="E21" s="38"/>
      <c r="F21" s="38"/>
      <c r="G21" s="38"/>
      <c r="H21" s="38"/>
      <c r="I21" s="33"/>
      <c r="J21" s="39"/>
      <c r="K21" s="39"/>
      <c r="L21" s="40"/>
      <c r="M21" s="41"/>
      <c r="N21" s="35"/>
      <c r="Q21" s="62"/>
      <c r="R21" s="15"/>
      <c r="S21" s="44"/>
      <c r="T21" s="69"/>
      <c r="U21" s="36"/>
    </row>
    <row r="22" spans="1:25" ht="16.5" x14ac:dyDescent="0.3">
      <c r="A22" s="33"/>
      <c r="B22" s="12"/>
      <c r="C22" s="43"/>
      <c r="N22" s="35"/>
      <c r="O22" s="4"/>
      <c r="R22" s="15"/>
      <c r="S22" s="44"/>
      <c r="U22" s="2"/>
    </row>
    <row r="23" spans="1:25" ht="16.5" x14ac:dyDescent="0.3">
      <c r="A23" s="33"/>
      <c r="B23" s="12"/>
      <c r="C23" s="43"/>
      <c r="N23" s="35"/>
      <c r="O23" s="4"/>
      <c r="R23" s="15"/>
      <c r="S23" s="44"/>
      <c r="U23" s="2"/>
    </row>
    <row r="24" spans="1:25" ht="17.25" thickBot="1" x14ac:dyDescent="0.35">
      <c r="A24" s="33"/>
      <c r="B24" s="12"/>
      <c r="C24" s="43"/>
      <c r="N24" s="35"/>
      <c r="O24" s="4"/>
      <c r="R24" s="15"/>
      <c r="S24" s="44"/>
      <c r="U24" s="2"/>
    </row>
    <row r="25" spans="1:25" ht="17.25" thickBot="1" x14ac:dyDescent="0.35">
      <c r="A25" s="33"/>
      <c r="B25" s="12"/>
      <c r="C25" s="43"/>
      <c r="H25" s="3"/>
      <c r="M25" s="42"/>
      <c r="N25" s="35"/>
      <c r="O25" s="36"/>
      <c r="P25" s="45"/>
      <c r="R25" s="15"/>
      <c r="S25" s="44"/>
      <c r="U25" s="2"/>
      <c r="X25" s="4"/>
      <c r="Y25" s="4"/>
    </row>
    <row r="26" spans="1:25" ht="15.75" thickBot="1" x14ac:dyDescent="0.3">
      <c r="A26" s="33"/>
      <c r="B26" s="12"/>
      <c r="C26" s="43"/>
      <c r="N26" s="35"/>
      <c r="O26" s="36"/>
      <c r="P26" s="45"/>
      <c r="R26" s="15"/>
      <c r="S26" s="44"/>
      <c r="T26" s="2"/>
      <c r="U26" s="2"/>
    </row>
    <row r="27" spans="1:25" ht="15.75" thickBot="1" x14ac:dyDescent="0.3">
      <c r="A27" s="33"/>
      <c r="B27" s="12"/>
      <c r="C27" s="43"/>
      <c r="N27" s="35"/>
      <c r="O27" s="36"/>
      <c r="P27" s="45"/>
      <c r="S27" s="3"/>
      <c r="T27" s="2"/>
      <c r="U27" s="2"/>
    </row>
    <row r="28" spans="1:25" ht="15.75" thickBot="1" x14ac:dyDescent="0.3">
      <c r="A28" s="33"/>
      <c r="B28" s="12"/>
      <c r="C28" s="43"/>
      <c r="N28" s="35"/>
      <c r="O28" s="36"/>
      <c r="P28" s="45"/>
      <c r="S28" s="3"/>
      <c r="T28" s="2"/>
      <c r="U28" s="2"/>
    </row>
    <row r="29" spans="1:25" ht="15.75" thickBot="1" x14ac:dyDescent="0.3">
      <c r="A29" s="33"/>
      <c r="B29" s="12"/>
      <c r="C29" s="43"/>
      <c r="N29" s="35"/>
      <c r="O29" s="36"/>
      <c r="P29" s="45"/>
      <c r="S29" s="3"/>
      <c r="T29" s="2"/>
      <c r="U29" s="2"/>
    </row>
    <row r="30" spans="1:25" ht="15.75" thickBot="1" x14ac:dyDescent="0.3">
      <c r="A30" s="33"/>
      <c r="B30" s="12"/>
      <c r="C30" s="43"/>
      <c r="N30" s="35"/>
      <c r="O30" s="36"/>
      <c r="P30" s="45"/>
      <c r="S30" s="3"/>
      <c r="T30" s="2"/>
      <c r="U30" s="2"/>
    </row>
    <row r="31" spans="1:25" ht="15.75" thickBot="1" x14ac:dyDescent="0.3">
      <c r="A31" s="33"/>
      <c r="B31" s="12"/>
      <c r="C31" s="43"/>
      <c r="N31" s="35"/>
      <c r="O31" s="36"/>
      <c r="P31" s="45"/>
      <c r="S31" s="3"/>
      <c r="T31" s="2"/>
      <c r="U31" s="2"/>
    </row>
    <row r="32" spans="1:25" ht="15.75" thickBot="1" x14ac:dyDescent="0.3">
      <c r="A32" s="33"/>
      <c r="B32" s="12"/>
      <c r="C32" s="43"/>
      <c r="N32" s="35"/>
      <c r="O32" s="36"/>
      <c r="P32" s="45"/>
      <c r="S32" s="3"/>
      <c r="T32" s="2"/>
      <c r="U32" s="2"/>
    </row>
    <row r="33" spans="1:21" ht="15.75" thickBot="1" x14ac:dyDescent="0.3">
      <c r="A33" s="33"/>
      <c r="B33" s="12"/>
      <c r="C33" s="43"/>
      <c r="N33" s="35"/>
      <c r="O33" s="36"/>
      <c r="P33" s="45"/>
      <c r="S33" s="3"/>
      <c r="T33" s="2"/>
      <c r="U33" s="2"/>
    </row>
    <row r="34" spans="1:21" ht="15.75" thickBot="1" x14ac:dyDescent="0.3">
      <c r="A34" s="33"/>
      <c r="B34" s="12"/>
      <c r="C34" s="43"/>
      <c r="N34" s="35"/>
      <c r="O34" s="36"/>
      <c r="P34" s="45"/>
      <c r="S34" s="3"/>
      <c r="T34" s="2"/>
      <c r="U34" s="2"/>
    </row>
    <row r="35" spans="1:21" ht="15.75" thickBot="1" x14ac:dyDescent="0.3">
      <c r="A35" s="33"/>
      <c r="B35" s="12"/>
      <c r="C35" s="43"/>
      <c r="N35" s="35"/>
      <c r="O35" s="36"/>
      <c r="P35" s="45"/>
      <c r="Q35" s="15"/>
      <c r="R35" s="15"/>
      <c r="S35" s="22"/>
      <c r="T35" s="2"/>
      <c r="U35" s="2"/>
    </row>
    <row r="36" spans="1:21" ht="16.5" x14ac:dyDescent="0.3">
      <c r="A36" s="33"/>
      <c r="B36" s="12"/>
      <c r="C36" s="43"/>
      <c r="N36" s="35"/>
      <c r="O36" s="4"/>
      <c r="Q36" s="15"/>
      <c r="R36" s="15"/>
      <c r="S36" s="22"/>
      <c r="T36" s="2"/>
      <c r="U36" s="2"/>
    </row>
    <row r="37" spans="1:21" ht="16.5" x14ac:dyDescent="0.3">
      <c r="A37" s="33"/>
      <c r="B37" s="12"/>
      <c r="C37" s="43"/>
      <c r="N37" s="35"/>
      <c r="O37" s="4"/>
      <c r="Q37" s="15"/>
      <c r="R37" s="15"/>
      <c r="S37" s="22"/>
      <c r="T37" s="2"/>
      <c r="U37" s="2"/>
    </row>
    <row r="38" spans="1:21" ht="16.5" x14ac:dyDescent="0.3">
      <c r="A38" s="33"/>
      <c r="B38" s="12"/>
      <c r="C38" s="43"/>
      <c r="N38" s="35"/>
      <c r="O38" s="4"/>
      <c r="Q38" s="15"/>
      <c r="R38" s="15"/>
      <c r="S38" s="22"/>
      <c r="T38" s="2"/>
      <c r="U38" s="2"/>
    </row>
    <row r="39" spans="1:21" ht="16.5" x14ac:dyDescent="0.3">
      <c r="A39" s="33"/>
      <c r="B39" s="12"/>
      <c r="C39" s="43"/>
      <c r="N39" s="35"/>
      <c r="O39" s="4"/>
    </row>
    <row r="40" spans="1:21" ht="16.5" x14ac:dyDescent="0.3">
      <c r="A40" s="33"/>
      <c r="B40" s="12"/>
      <c r="C40" s="43"/>
      <c r="N40" s="35"/>
      <c r="O40" s="4"/>
    </row>
    <row r="41" spans="1:21" ht="16.5" x14ac:dyDescent="0.3">
      <c r="A41" s="33"/>
      <c r="B41" s="12"/>
      <c r="C41" s="43"/>
      <c r="N41" s="35"/>
      <c r="O41" s="4"/>
    </row>
    <row r="42" spans="1:21" ht="16.5" x14ac:dyDescent="0.3">
      <c r="A42" s="33"/>
      <c r="B42" s="12"/>
      <c r="C42" s="43"/>
      <c r="N42" s="35"/>
      <c r="O42" s="4"/>
    </row>
    <row r="43" spans="1:21" ht="16.5" x14ac:dyDescent="0.3">
      <c r="A43" s="33"/>
      <c r="B43" s="12"/>
      <c r="C43" s="43"/>
      <c r="N43" s="35"/>
      <c r="O43" s="4"/>
    </row>
    <row r="44" spans="1:21" ht="16.5" x14ac:dyDescent="0.3">
      <c r="A44" s="33"/>
      <c r="B44" s="12"/>
      <c r="C44" s="43"/>
      <c r="N44" s="35"/>
      <c r="O44" s="4"/>
    </row>
    <row r="45" spans="1:21" ht="16.5" x14ac:dyDescent="0.3">
      <c r="A45" s="33"/>
      <c r="B45" s="12"/>
      <c r="C45" s="43"/>
      <c r="N45" s="35"/>
      <c r="O45" s="4"/>
    </row>
    <row r="46" spans="1:21" ht="16.5" x14ac:dyDescent="0.3">
      <c r="A46" s="33"/>
      <c r="B46" s="12"/>
      <c r="C46" s="43"/>
      <c r="N46" s="35"/>
      <c r="O46" s="4"/>
    </row>
    <row r="47" spans="1:21" ht="16.5" x14ac:dyDescent="0.3">
      <c r="A47" s="33"/>
      <c r="B47" s="12"/>
      <c r="C47" s="43"/>
      <c r="N47" s="35"/>
      <c r="O47" s="4"/>
    </row>
    <row r="48" spans="1:21" ht="16.5" x14ac:dyDescent="0.3">
      <c r="A48" s="33"/>
      <c r="B48" s="12"/>
      <c r="C48" s="43"/>
      <c r="N48" s="35"/>
      <c r="O48" s="4"/>
    </row>
    <row r="49" spans="1:16" ht="16.5" x14ac:dyDescent="0.3">
      <c r="A49" s="33"/>
      <c r="B49" s="12"/>
      <c r="C49" s="43"/>
      <c r="N49" s="35"/>
      <c r="O49" s="4"/>
      <c r="P49" s="15"/>
    </row>
    <row r="50" spans="1:16" ht="16.5" x14ac:dyDescent="0.3">
      <c r="A50" s="33"/>
      <c r="B50" s="12"/>
      <c r="C50" s="43"/>
      <c r="N50" s="35"/>
      <c r="O50" s="4"/>
      <c r="P50" s="46"/>
    </row>
    <row r="51" spans="1:16" ht="16.5" x14ac:dyDescent="0.3">
      <c r="A51" s="33"/>
      <c r="B51" s="12"/>
      <c r="C51" s="43"/>
      <c r="N51" s="35"/>
      <c r="O51" s="4"/>
      <c r="P51" s="46"/>
    </row>
    <row r="52" spans="1:16" ht="16.5" x14ac:dyDescent="0.3">
      <c r="A52" s="33"/>
      <c r="B52" s="12"/>
      <c r="C52" s="43"/>
      <c r="N52" s="35"/>
      <c r="O52" s="4"/>
      <c r="P52" s="15"/>
    </row>
    <row r="53" spans="1:16" x14ac:dyDescent="0.25">
      <c r="A53" s="37"/>
      <c r="B53" s="12"/>
      <c r="C53" s="43"/>
      <c r="N53" s="41"/>
    </row>
    <row r="54" spans="1:16" x14ac:dyDescent="0.25">
      <c r="B54" s="12"/>
      <c r="C54" s="43"/>
    </row>
    <row r="55" spans="1:16" x14ac:dyDescent="0.25">
      <c r="B55" s="12"/>
      <c r="C55" s="43"/>
    </row>
    <row r="57" spans="1:16" x14ac:dyDescent="0.25">
      <c r="N57" s="42"/>
    </row>
  </sheetData>
  <mergeCells count="1">
    <mergeCell ref="A17:D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585D7-8788-4CC6-B91A-B15255DD7DF5}">
  <dimension ref="A1:AD91"/>
  <sheetViews>
    <sheetView zoomScale="145" zoomScaleNormal="145" workbookViewId="0">
      <selection activeCell="N3" sqref="N3"/>
    </sheetView>
  </sheetViews>
  <sheetFormatPr defaultRowHeight="15" x14ac:dyDescent="0.25"/>
  <cols>
    <col min="1" max="1" width="4.5703125" style="15" customWidth="1"/>
    <col min="2" max="2" width="5.140625" style="15" customWidth="1"/>
    <col min="3" max="3" width="5.140625" style="44" customWidth="1"/>
    <col min="4" max="4" width="6.85546875" style="15" customWidth="1"/>
    <col min="5" max="5" width="7.42578125" style="21" customWidth="1"/>
    <col min="6" max="6" width="7.140625" style="21" customWidth="1"/>
    <col min="7" max="7" width="6.42578125" style="21" customWidth="1"/>
    <col min="8" max="8" width="6.42578125" customWidth="1"/>
    <col min="9" max="9" width="7.140625" customWidth="1"/>
    <col min="10" max="10" width="11.28515625" customWidth="1"/>
    <col min="11" max="11" width="12.85546875" customWidth="1"/>
    <col min="12" max="12" width="6.42578125" customWidth="1"/>
    <col min="13" max="13" width="8.85546875" customWidth="1"/>
    <col min="14" max="14" width="9.42578125" customWidth="1"/>
    <col min="16" max="16" width="15.5703125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5" ht="60.75" customHeight="1" x14ac:dyDescent="0.25">
      <c r="A1" s="78" t="s">
        <v>1</v>
      </c>
      <c r="B1" s="76" t="s">
        <v>0</v>
      </c>
      <c r="C1" s="76" t="s">
        <v>2</v>
      </c>
      <c r="D1" s="76" t="s">
        <v>15</v>
      </c>
      <c r="E1" s="76" t="s">
        <v>34</v>
      </c>
      <c r="F1" s="76" t="s">
        <v>32</v>
      </c>
      <c r="G1" s="76" t="s">
        <v>33</v>
      </c>
      <c r="H1" s="76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57</v>
      </c>
      <c r="O1" s="6"/>
    </row>
    <row r="2" spans="1:25" x14ac:dyDescent="0.25">
      <c r="A2" s="80">
        <v>1</v>
      </c>
      <c r="B2" s="80">
        <v>101</v>
      </c>
      <c r="C2" s="80">
        <v>1</v>
      </c>
      <c r="D2" s="100" t="s">
        <v>31</v>
      </c>
      <c r="E2" s="100">
        <v>362</v>
      </c>
      <c r="F2" s="90">
        <v>30</v>
      </c>
      <c r="G2" s="90">
        <f>E2+F2</f>
        <v>392</v>
      </c>
      <c r="H2" s="90">
        <f>G2*1.1</f>
        <v>431.20000000000005</v>
      </c>
      <c r="I2" s="80">
        <v>9000</v>
      </c>
      <c r="J2" s="91">
        <v>0</v>
      </c>
      <c r="K2" s="92">
        <f>J2*1.06</f>
        <v>0</v>
      </c>
      <c r="L2" s="93">
        <f>MROUND((K2*0.025/12),500)</f>
        <v>0</v>
      </c>
      <c r="M2" s="94">
        <f>H2*2600</f>
        <v>1121120.0000000002</v>
      </c>
      <c r="N2" s="80" t="s">
        <v>58</v>
      </c>
    </row>
    <row r="3" spans="1:25" x14ac:dyDescent="0.25">
      <c r="A3" s="80">
        <v>2</v>
      </c>
      <c r="B3" s="80">
        <v>102</v>
      </c>
      <c r="C3" s="80">
        <v>1</v>
      </c>
      <c r="D3" s="100" t="s">
        <v>31</v>
      </c>
      <c r="E3" s="100">
        <v>339</v>
      </c>
      <c r="F3" s="90">
        <v>30</v>
      </c>
      <c r="G3" s="90">
        <f t="shared" ref="G3:G50" si="0">E3+F3</f>
        <v>369</v>
      </c>
      <c r="H3" s="90">
        <f t="shared" ref="H3:H50" si="1">G3*1.1</f>
        <v>405.90000000000003</v>
      </c>
      <c r="I3" s="80">
        <v>9000</v>
      </c>
      <c r="J3" s="91">
        <v>0</v>
      </c>
      <c r="K3" s="92">
        <f t="shared" ref="K3:K50" si="2">J3*1.06</f>
        <v>0</v>
      </c>
      <c r="L3" s="93">
        <f t="shared" ref="L3:L50" si="3">MROUND((K3*0.025/12),500)</f>
        <v>0</v>
      </c>
      <c r="M3" s="94">
        <f t="shared" ref="M3:M50" si="4">H3*2600</f>
        <v>1055340</v>
      </c>
      <c r="N3" s="80" t="s">
        <v>58</v>
      </c>
    </row>
    <row r="4" spans="1:25" x14ac:dyDescent="0.25">
      <c r="A4" s="80">
        <v>3</v>
      </c>
      <c r="B4" s="80">
        <v>103</v>
      </c>
      <c r="C4" s="80">
        <v>1</v>
      </c>
      <c r="D4" s="100" t="s">
        <v>30</v>
      </c>
      <c r="E4" s="100">
        <v>556</v>
      </c>
      <c r="F4" s="90">
        <v>33</v>
      </c>
      <c r="G4" s="90">
        <f t="shared" si="0"/>
        <v>589</v>
      </c>
      <c r="H4" s="90">
        <f t="shared" si="1"/>
        <v>647.90000000000009</v>
      </c>
      <c r="I4" s="80">
        <v>9000</v>
      </c>
      <c r="J4" s="91">
        <v>0</v>
      </c>
      <c r="K4" s="92">
        <f t="shared" si="2"/>
        <v>0</v>
      </c>
      <c r="L4" s="93">
        <f t="shared" si="3"/>
        <v>0</v>
      </c>
      <c r="M4" s="94">
        <f t="shared" si="4"/>
        <v>1684540.0000000002</v>
      </c>
      <c r="N4" s="80" t="s">
        <v>58</v>
      </c>
    </row>
    <row r="5" spans="1:25" x14ac:dyDescent="0.25">
      <c r="A5" s="80">
        <v>4</v>
      </c>
      <c r="B5" s="80">
        <v>104</v>
      </c>
      <c r="C5" s="80">
        <v>1</v>
      </c>
      <c r="D5" s="100" t="s">
        <v>31</v>
      </c>
      <c r="E5" s="100">
        <v>360</v>
      </c>
      <c r="F5" s="90">
        <v>30</v>
      </c>
      <c r="G5" s="90">
        <f t="shared" si="0"/>
        <v>390</v>
      </c>
      <c r="H5" s="90">
        <f t="shared" si="1"/>
        <v>429.00000000000006</v>
      </c>
      <c r="I5" s="80">
        <v>9000</v>
      </c>
      <c r="J5" s="91">
        <v>0</v>
      </c>
      <c r="K5" s="92">
        <f t="shared" si="2"/>
        <v>0</v>
      </c>
      <c r="L5" s="93">
        <f t="shared" si="3"/>
        <v>0</v>
      </c>
      <c r="M5" s="94">
        <f t="shared" si="4"/>
        <v>1115400.0000000002</v>
      </c>
      <c r="N5" s="80" t="s">
        <v>58</v>
      </c>
    </row>
    <row r="6" spans="1:25" x14ac:dyDescent="0.25">
      <c r="A6" s="80">
        <v>5</v>
      </c>
      <c r="B6" s="80">
        <v>105</v>
      </c>
      <c r="C6" s="80">
        <v>1</v>
      </c>
      <c r="D6" s="100" t="s">
        <v>31</v>
      </c>
      <c r="E6" s="100">
        <v>360</v>
      </c>
      <c r="F6" s="90">
        <v>30</v>
      </c>
      <c r="G6" s="90">
        <f t="shared" si="0"/>
        <v>390</v>
      </c>
      <c r="H6" s="90">
        <f t="shared" si="1"/>
        <v>429.00000000000006</v>
      </c>
      <c r="I6" s="80">
        <v>9000</v>
      </c>
      <c r="J6" s="91">
        <v>0</v>
      </c>
      <c r="K6" s="92">
        <f t="shared" si="2"/>
        <v>0</v>
      </c>
      <c r="L6" s="93">
        <f t="shared" si="3"/>
        <v>0</v>
      </c>
      <c r="M6" s="94">
        <f t="shared" si="4"/>
        <v>1115400.0000000002</v>
      </c>
      <c r="N6" s="80" t="s">
        <v>58</v>
      </c>
    </row>
    <row r="7" spans="1:25" x14ac:dyDescent="0.25">
      <c r="A7" s="80">
        <v>6</v>
      </c>
      <c r="B7" s="80">
        <v>106</v>
      </c>
      <c r="C7" s="80">
        <v>1</v>
      </c>
      <c r="D7" s="100" t="s">
        <v>31</v>
      </c>
      <c r="E7" s="100">
        <v>361</v>
      </c>
      <c r="F7" s="90">
        <v>31</v>
      </c>
      <c r="G7" s="90">
        <f t="shared" si="0"/>
        <v>392</v>
      </c>
      <c r="H7" s="90">
        <f t="shared" si="1"/>
        <v>431.20000000000005</v>
      </c>
      <c r="I7" s="80">
        <v>9000</v>
      </c>
      <c r="J7" s="91">
        <v>0</v>
      </c>
      <c r="K7" s="92">
        <f t="shared" si="2"/>
        <v>0</v>
      </c>
      <c r="L7" s="93">
        <f t="shared" si="3"/>
        <v>0</v>
      </c>
      <c r="M7" s="94">
        <f t="shared" si="4"/>
        <v>1121120.0000000002</v>
      </c>
      <c r="N7" s="80" t="s">
        <v>58</v>
      </c>
    </row>
    <row r="8" spans="1:25" x14ac:dyDescent="0.25">
      <c r="A8" s="80">
        <v>7</v>
      </c>
      <c r="B8" s="80">
        <v>107</v>
      </c>
      <c r="C8" s="80">
        <v>1</v>
      </c>
      <c r="D8" s="100" t="s">
        <v>31</v>
      </c>
      <c r="E8" s="100">
        <v>360</v>
      </c>
      <c r="F8" s="90">
        <v>31</v>
      </c>
      <c r="G8" s="90">
        <f t="shared" si="0"/>
        <v>391</v>
      </c>
      <c r="H8" s="90">
        <f t="shared" si="1"/>
        <v>430.1</v>
      </c>
      <c r="I8" s="80">
        <v>9000</v>
      </c>
      <c r="J8" s="91">
        <v>0</v>
      </c>
      <c r="K8" s="92">
        <f t="shared" si="2"/>
        <v>0</v>
      </c>
      <c r="L8" s="93">
        <f t="shared" si="3"/>
        <v>0</v>
      </c>
      <c r="M8" s="94">
        <f t="shared" si="4"/>
        <v>1118260</v>
      </c>
      <c r="N8" s="80" t="s">
        <v>58</v>
      </c>
    </row>
    <row r="9" spans="1:25" x14ac:dyDescent="0.25">
      <c r="A9" s="80">
        <v>8</v>
      </c>
      <c r="B9" s="80">
        <v>201</v>
      </c>
      <c r="C9" s="80">
        <v>2</v>
      </c>
      <c r="D9" s="100" t="s">
        <v>31</v>
      </c>
      <c r="E9" s="100">
        <v>362</v>
      </c>
      <c r="F9" s="90">
        <v>30</v>
      </c>
      <c r="G9" s="90">
        <f t="shared" si="0"/>
        <v>392</v>
      </c>
      <c r="H9" s="90">
        <f t="shared" si="1"/>
        <v>431.20000000000005</v>
      </c>
      <c r="I9" s="80">
        <v>9000</v>
      </c>
      <c r="J9" s="91">
        <f t="shared" ref="J9:J50" si="5">G9*I9</f>
        <v>3528000</v>
      </c>
      <c r="K9" s="92">
        <f t="shared" si="2"/>
        <v>3739680</v>
      </c>
      <c r="L9" s="93">
        <f t="shared" si="3"/>
        <v>8000</v>
      </c>
      <c r="M9" s="94">
        <f t="shared" si="4"/>
        <v>1121120.0000000002</v>
      </c>
      <c r="N9" s="80" t="s">
        <v>36</v>
      </c>
      <c r="P9" s="120">
        <f>J9/H9</f>
        <v>8181.8181818181811</v>
      </c>
      <c r="T9" s="53"/>
    </row>
    <row r="10" spans="1:25" x14ac:dyDescent="0.25">
      <c r="A10" s="80">
        <v>9</v>
      </c>
      <c r="B10" s="80">
        <v>202</v>
      </c>
      <c r="C10" s="80">
        <v>2</v>
      </c>
      <c r="D10" s="100" t="s">
        <v>31</v>
      </c>
      <c r="E10" s="100">
        <v>339</v>
      </c>
      <c r="F10" s="90">
        <v>30</v>
      </c>
      <c r="G10" s="90">
        <f t="shared" si="0"/>
        <v>369</v>
      </c>
      <c r="H10" s="90">
        <f t="shared" si="1"/>
        <v>405.90000000000003</v>
      </c>
      <c r="I10" s="80">
        <v>9000</v>
      </c>
      <c r="J10" s="91">
        <f t="shared" si="5"/>
        <v>3321000</v>
      </c>
      <c r="K10" s="92">
        <f t="shared" si="2"/>
        <v>3520260</v>
      </c>
      <c r="L10" s="93">
        <f t="shared" si="3"/>
        <v>7500</v>
      </c>
      <c r="M10" s="94">
        <f t="shared" si="4"/>
        <v>1055340</v>
      </c>
      <c r="N10" s="80" t="s">
        <v>36</v>
      </c>
      <c r="T10" s="53"/>
      <c r="U10" s="54"/>
      <c r="X10" s="54"/>
      <c r="Y10" s="3"/>
    </row>
    <row r="11" spans="1:25" x14ac:dyDescent="0.25">
      <c r="A11" s="80">
        <v>10</v>
      </c>
      <c r="B11" s="80">
        <v>203</v>
      </c>
      <c r="C11" s="80">
        <v>2</v>
      </c>
      <c r="D11" s="100" t="s">
        <v>30</v>
      </c>
      <c r="E11" s="100">
        <v>556</v>
      </c>
      <c r="F11" s="90">
        <v>33</v>
      </c>
      <c r="G11" s="90">
        <f t="shared" si="0"/>
        <v>589</v>
      </c>
      <c r="H11" s="90">
        <f t="shared" si="1"/>
        <v>647.90000000000009</v>
      </c>
      <c r="I11" s="80">
        <v>9000</v>
      </c>
      <c r="J11" s="91">
        <f t="shared" si="5"/>
        <v>5301000</v>
      </c>
      <c r="K11" s="92">
        <f t="shared" si="2"/>
        <v>5619060</v>
      </c>
      <c r="L11" s="93">
        <f t="shared" si="3"/>
        <v>11500</v>
      </c>
      <c r="M11" s="94">
        <f t="shared" si="4"/>
        <v>1684540.0000000002</v>
      </c>
      <c r="N11" s="80" t="s">
        <v>36</v>
      </c>
      <c r="T11" s="53"/>
      <c r="U11" s="54"/>
      <c r="X11" s="54"/>
      <c r="Y11" s="3"/>
    </row>
    <row r="12" spans="1:25" x14ac:dyDescent="0.25">
      <c r="A12" s="80">
        <v>11</v>
      </c>
      <c r="B12" s="80">
        <v>204</v>
      </c>
      <c r="C12" s="80">
        <v>2</v>
      </c>
      <c r="D12" s="100" t="s">
        <v>31</v>
      </c>
      <c r="E12" s="100">
        <v>360</v>
      </c>
      <c r="F12" s="90">
        <v>30</v>
      </c>
      <c r="G12" s="90">
        <f t="shared" si="0"/>
        <v>390</v>
      </c>
      <c r="H12" s="90">
        <f t="shared" si="1"/>
        <v>429.00000000000006</v>
      </c>
      <c r="I12" s="80">
        <v>9000</v>
      </c>
      <c r="J12" s="91">
        <f t="shared" si="5"/>
        <v>3510000</v>
      </c>
      <c r="K12" s="92">
        <f t="shared" si="2"/>
        <v>3720600</v>
      </c>
      <c r="L12" s="93">
        <f t="shared" si="3"/>
        <v>8000</v>
      </c>
      <c r="M12" s="94">
        <f t="shared" si="4"/>
        <v>1115400.0000000002</v>
      </c>
      <c r="N12" s="80" t="s">
        <v>36</v>
      </c>
      <c r="T12" s="53"/>
      <c r="U12" s="54"/>
      <c r="X12" s="54"/>
      <c r="Y12" s="3"/>
    </row>
    <row r="13" spans="1:25" x14ac:dyDescent="0.25">
      <c r="A13" s="80">
        <v>12</v>
      </c>
      <c r="B13" s="80">
        <v>205</v>
      </c>
      <c r="C13" s="80">
        <v>2</v>
      </c>
      <c r="D13" s="100" t="s">
        <v>31</v>
      </c>
      <c r="E13" s="100">
        <v>360</v>
      </c>
      <c r="F13" s="90">
        <v>30</v>
      </c>
      <c r="G13" s="90">
        <f t="shared" si="0"/>
        <v>390</v>
      </c>
      <c r="H13" s="90">
        <f t="shared" si="1"/>
        <v>429.00000000000006</v>
      </c>
      <c r="I13" s="80">
        <v>9000</v>
      </c>
      <c r="J13" s="91">
        <f t="shared" si="5"/>
        <v>3510000</v>
      </c>
      <c r="K13" s="92">
        <f t="shared" si="2"/>
        <v>3720600</v>
      </c>
      <c r="L13" s="93">
        <f t="shared" si="3"/>
        <v>8000</v>
      </c>
      <c r="M13" s="94">
        <f t="shared" si="4"/>
        <v>1115400.0000000002</v>
      </c>
      <c r="N13" s="80" t="s">
        <v>36</v>
      </c>
      <c r="T13" s="53"/>
      <c r="U13" s="54"/>
      <c r="X13" s="54"/>
      <c r="Y13" s="3"/>
    </row>
    <row r="14" spans="1:25" x14ac:dyDescent="0.25">
      <c r="A14" s="80">
        <v>13</v>
      </c>
      <c r="B14" s="80">
        <v>206</v>
      </c>
      <c r="C14" s="80">
        <v>2</v>
      </c>
      <c r="D14" s="100" t="s">
        <v>31</v>
      </c>
      <c r="E14" s="100">
        <v>361</v>
      </c>
      <c r="F14" s="90">
        <v>31</v>
      </c>
      <c r="G14" s="90">
        <f t="shared" si="0"/>
        <v>392</v>
      </c>
      <c r="H14" s="90">
        <f t="shared" si="1"/>
        <v>431.20000000000005</v>
      </c>
      <c r="I14" s="80">
        <v>9000</v>
      </c>
      <c r="J14" s="91">
        <f t="shared" si="5"/>
        <v>3528000</v>
      </c>
      <c r="K14" s="92">
        <f t="shared" si="2"/>
        <v>3739680</v>
      </c>
      <c r="L14" s="93">
        <f t="shared" si="3"/>
        <v>8000</v>
      </c>
      <c r="M14" s="94">
        <f t="shared" si="4"/>
        <v>1121120.0000000002</v>
      </c>
      <c r="N14" s="80" t="s">
        <v>36</v>
      </c>
      <c r="T14" s="53"/>
      <c r="U14" s="54"/>
      <c r="X14" s="54"/>
      <c r="Y14" s="3"/>
    </row>
    <row r="15" spans="1:25" x14ac:dyDescent="0.25">
      <c r="A15" s="80">
        <v>14</v>
      </c>
      <c r="B15" s="80">
        <v>207</v>
      </c>
      <c r="C15" s="80">
        <v>2</v>
      </c>
      <c r="D15" s="100" t="s">
        <v>31</v>
      </c>
      <c r="E15" s="100">
        <v>360</v>
      </c>
      <c r="F15" s="90">
        <v>31</v>
      </c>
      <c r="G15" s="90">
        <f t="shared" si="0"/>
        <v>391</v>
      </c>
      <c r="H15" s="90">
        <f t="shared" si="1"/>
        <v>430.1</v>
      </c>
      <c r="I15" s="80">
        <v>9000</v>
      </c>
      <c r="J15" s="91">
        <f t="shared" si="5"/>
        <v>3519000</v>
      </c>
      <c r="K15" s="92">
        <f t="shared" si="2"/>
        <v>3730140</v>
      </c>
      <c r="L15" s="93">
        <f t="shared" si="3"/>
        <v>8000</v>
      </c>
      <c r="M15" s="94">
        <f t="shared" si="4"/>
        <v>1118260</v>
      </c>
      <c r="N15" s="80" t="s">
        <v>36</v>
      </c>
      <c r="T15" s="53"/>
      <c r="U15" s="54"/>
      <c r="X15" s="54"/>
      <c r="Y15" s="3"/>
    </row>
    <row r="16" spans="1:25" x14ac:dyDescent="0.25">
      <c r="A16" s="80">
        <v>15</v>
      </c>
      <c r="B16" s="80">
        <v>301</v>
      </c>
      <c r="C16" s="80">
        <v>3</v>
      </c>
      <c r="D16" s="100" t="s">
        <v>31</v>
      </c>
      <c r="E16" s="100">
        <v>362</v>
      </c>
      <c r="F16" s="90">
        <v>30</v>
      </c>
      <c r="G16" s="90">
        <f t="shared" si="0"/>
        <v>392</v>
      </c>
      <c r="H16" s="90">
        <f t="shared" si="1"/>
        <v>431.20000000000005</v>
      </c>
      <c r="I16" s="80">
        <v>9000</v>
      </c>
      <c r="J16" s="91">
        <v>0</v>
      </c>
      <c r="K16" s="92">
        <f t="shared" si="2"/>
        <v>0</v>
      </c>
      <c r="L16" s="93">
        <f t="shared" si="3"/>
        <v>0</v>
      </c>
      <c r="M16" s="94">
        <f t="shared" si="4"/>
        <v>1121120.0000000002</v>
      </c>
      <c r="N16" s="80" t="s">
        <v>58</v>
      </c>
      <c r="T16" s="53"/>
      <c r="U16" s="54"/>
      <c r="X16" s="54"/>
      <c r="Y16" s="3"/>
    </row>
    <row r="17" spans="1:28" x14ac:dyDescent="0.25">
      <c r="A17" s="80">
        <v>16</v>
      </c>
      <c r="B17" s="80">
        <v>302</v>
      </c>
      <c r="C17" s="80">
        <v>3</v>
      </c>
      <c r="D17" s="100" t="s">
        <v>31</v>
      </c>
      <c r="E17" s="100">
        <v>339</v>
      </c>
      <c r="F17" s="90">
        <v>30</v>
      </c>
      <c r="G17" s="90">
        <f t="shared" si="0"/>
        <v>369</v>
      </c>
      <c r="H17" s="90">
        <f t="shared" si="1"/>
        <v>405.90000000000003</v>
      </c>
      <c r="I17" s="80">
        <v>9000</v>
      </c>
      <c r="J17" s="91">
        <v>0</v>
      </c>
      <c r="K17" s="92">
        <f t="shared" si="2"/>
        <v>0</v>
      </c>
      <c r="L17" s="93">
        <f t="shared" si="3"/>
        <v>0</v>
      </c>
      <c r="M17" s="94">
        <f t="shared" si="4"/>
        <v>1055340</v>
      </c>
      <c r="N17" s="80" t="s">
        <v>58</v>
      </c>
      <c r="Y17" s="53"/>
      <c r="Z17" s="53"/>
      <c r="AA17" s="53"/>
      <c r="AB17" s="53"/>
    </row>
    <row r="18" spans="1:28" x14ac:dyDescent="0.25">
      <c r="A18" s="80">
        <v>17</v>
      </c>
      <c r="B18" s="80">
        <v>303</v>
      </c>
      <c r="C18" s="80">
        <v>3</v>
      </c>
      <c r="D18" s="100" t="s">
        <v>30</v>
      </c>
      <c r="E18" s="100">
        <v>556</v>
      </c>
      <c r="F18" s="90">
        <v>33</v>
      </c>
      <c r="G18" s="90">
        <f t="shared" si="0"/>
        <v>589</v>
      </c>
      <c r="H18" s="90">
        <f t="shared" si="1"/>
        <v>647.90000000000009</v>
      </c>
      <c r="I18" s="80">
        <v>9000</v>
      </c>
      <c r="J18" s="91">
        <v>0</v>
      </c>
      <c r="K18" s="92">
        <f t="shared" si="2"/>
        <v>0</v>
      </c>
      <c r="L18" s="93">
        <f t="shared" si="3"/>
        <v>0</v>
      </c>
      <c r="M18" s="94">
        <f t="shared" si="4"/>
        <v>1684540.0000000002</v>
      </c>
      <c r="N18" s="80" t="s">
        <v>58</v>
      </c>
      <c r="AA18" s="53"/>
      <c r="AB18" s="53"/>
    </row>
    <row r="19" spans="1:28" x14ac:dyDescent="0.25">
      <c r="A19" s="80">
        <v>18</v>
      </c>
      <c r="B19" s="80">
        <v>304</v>
      </c>
      <c r="C19" s="80">
        <v>3</v>
      </c>
      <c r="D19" s="100" t="s">
        <v>31</v>
      </c>
      <c r="E19" s="100">
        <v>360</v>
      </c>
      <c r="F19" s="90">
        <v>30</v>
      </c>
      <c r="G19" s="90">
        <f t="shared" si="0"/>
        <v>390</v>
      </c>
      <c r="H19" s="90">
        <f t="shared" si="1"/>
        <v>429.00000000000006</v>
      </c>
      <c r="I19" s="80">
        <v>9000</v>
      </c>
      <c r="J19" s="91">
        <v>0</v>
      </c>
      <c r="K19" s="92">
        <f t="shared" si="2"/>
        <v>0</v>
      </c>
      <c r="L19" s="93">
        <f t="shared" si="3"/>
        <v>0</v>
      </c>
      <c r="M19" s="94">
        <f t="shared" si="4"/>
        <v>1115400.0000000002</v>
      </c>
      <c r="N19" s="80" t="s">
        <v>58</v>
      </c>
      <c r="AA19" s="53"/>
      <c r="AB19" s="53"/>
    </row>
    <row r="20" spans="1:28" x14ac:dyDescent="0.25">
      <c r="A20" s="80">
        <v>19</v>
      </c>
      <c r="B20" s="80">
        <v>305</v>
      </c>
      <c r="C20" s="80">
        <v>3</v>
      </c>
      <c r="D20" s="100" t="s">
        <v>31</v>
      </c>
      <c r="E20" s="100">
        <v>360</v>
      </c>
      <c r="F20" s="90">
        <v>30</v>
      </c>
      <c r="G20" s="90">
        <f t="shared" si="0"/>
        <v>390</v>
      </c>
      <c r="H20" s="90">
        <f t="shared" si="1"/>
        <v>429.00000000000006</v>
      </c>
      <c r="I20" s="80">
        <v>9000</v>
      </c>
      <c r="J20" s="91">
        <v>0</v>
      </c>
      <c r="K20" s="92">
        <f t="shared" si="2"/>
        <v>0</v>
      </c>
      <c r="L20" s="93">
        <f t="shared" si="3"/>
        <v>0</v>
      </c>
      <c r="M20" s="94">
        <f t="shared" si="4"/>
        <v>1115400.0000000002</v>
      </c>
      <c r="N20" s="80" t="s">
        <v>58</v>
      </c>
      <c r="S20" s="53"/>
      <c r="T20" s="53"/>
      <c r="U20" s="53"/>
      <c r="V20" s="53"/>
      <c r="W20" s="53"/>
      <c r="X20" s="53"/>
      <c r="AA20" s="53"/>
      <c r="AB20" s="53"/>
    </row>
    <row r="21" spans="1:28" x14ac:dyDescent="0.25">
      <c r="A21" s="80">
        <v>20</v>
      </c>
      <c r="B21" s="80">
        <v>306</v>
      </c>
      <c r="C21" s="80">
        <v>3</v>
      </c>
      <c r="D21" s="100" t="s">
        <v>31</v>
      </c>
      <c r="E21" s="100">
        <v>361</v>
      </c>
      <c r="F21" s="90">
        <v>31</v>
      </c>
      <c r="G21" s="90">
        <f t="shared" si="0"/>
        <v>392</v>
      </c>
      <c r="H21" s="90">
        <f t="shared" si="1"/>
        <v>431.20000000000005</v>
      </c>
      <c r="I21" s="80">
        <v>9000</v>
      </c>
      <c r="J21" s="91">
        <v>0</v>
      </c>
      <c r="K21" s="92">
        <f t="shared" si="2"/>
        <v>0</v>
      </c>
      <c r="L21" s="93">
        <f t="shared" si="3"/>
        <v>0</v>
      </c>
      <c r="M21" s="94">
        <f t="shared" si="4"/>
        <v>1121120.0000000002</v>
      </c>
      <c r="N21" s="80" t="s">
        <v>58</v>
      </c>
      <c r="S21" s="53"/>
      <c r="T21" s="53"/>
      <c r="U21" s="53"/>
      <c r="V21" s="53"/>
      <c r="W21" s="53"/>
      <c r="X21" s="53"/>
      <c r="AA21" s="53"/>
      <c r="AB21" s="53"/>
    </row>
    <row r="22" spans="1:28" x14ac:dyDescent="0.25">
      <c r="A22" s="80">
        <v>21</v>
      </c>
      <c r="B22" s="80">
        <v>307</v>
      </c>
      <c r="C22" s="80">
        <v>3</v>
      </c>
      <c r="D22" s="100" t="s">
        <v>31</v>
      </c>
      <c r="E22" s="100">
        <v>360</v>
      </c>
      <c r="F22" s="90">
        <v>31</v>
      </c>
      <c r="G22" s="90">
        <f t="shared" si="0"/>
        <v>391</v>
      </c>
      <c r="H22" s="90">
        <f t="shared" si="1"/>
        <v>430.1</v>
      </c>
      <c r="I22" s="80">
        <v>9000</v>
      </c>
      <c r="J22" s="91">
        <v>0</v>
      </c>
      <c r="K22" s="92">
        <f t="shared" si="2"/>
        <v>0</v>
      </c>
      <c r="L22" s="93">
        <f t="shared" si="3"/>
        <v>0</v>
      </c>
      <c r="M22" s="94">
        <f t="shared" si="4"/>
        <v>1118260</v>
      </c>
      <c r="N22" s="80" t="s">
        <v>58</v>
      </c>
      <c r="Q22" t="s">
        <v>23</v>
      </c>
      <c r="S22" s="53"/>
      <c r="T22" s="53"/>
      <c r="U22" s="53"/>
      <c r="V22" s="53"/>
      <c r="W22" t="s">
        <v>28</v>
      </c>
      <c r="X22" s="53"/>
      <c r="AA22" s="53"/>
      <c r="AB22" s="53"/>
    </row>
    <row r="23" spans="1:28" x14ac:dyDescent="0.25">
      <c r="A23" s="80">
        <v>22</v>
      </c>
      <c r="B23" s="80">
        <v>401</v>
      </c>
      <c r="C23" s="80">
        <v>4</v>
      </c>
      <c r="D23" s="100" t="s">
        <v>31</v>
      </c>
      <c r="E23" s="100">
        <v>362</v>
      </c>
      <c r="F23" s="90">
        <v>30</v>
      </c>
      <c r="G23" s="90">
        <f t="shared" si="0"/>
        <v>392</v>
      </c>
      <c r="H23" s="90">
        <f t="shared" si="1"/>
        <v>431.20000000000005</v>
      </c>
      <c r="I23" s="80">
        <v>9000</v>
      </c>
      <c r="J23" s="91">
        <f t="shared" si="5"/>
        <v>3528000</v>
      </c>
      <c r="K23" s="92">
        <f t="shared" si="2"/>
        <v>3739680</v>
      </c>
      <c r="L23" s="93">
        <f t="shared" si="3"/>
        <v>8000</v>
      </c>
      <c r="M23" s="94">
        <f t="shared" si="4"/>
        <v>1121120.0000000002</v>
      </c>
      <c r="N23" s="80" t="s">
        <v>36</v>
      </c>
      <c r="Q23" t="s">
        <v>24</v>
      </c>
      <c r="R23">
        <v>1</v>
      </c>
      <c r="S23" t="s">
        <v>27</v>
      </c>
      <c r="T23" s="53">
        <v>33.606999999999999</v>
      </c>
      <c r="U23" s="54">
        <f>T23*10.764</f>
        <v>361.74574799999999</v>
      </c>
      <c r="V23" s="53"/>
      <c r="W23" s="53">
        <v>2.75</v>
      </c>
      <c r="X23" s="54">
        <f>W23*10.764</f>
        <v>29.600999999999999</v>
      </c>
      <c r="AA23" s="53"/>
      <c r="AB23" s="53"/>
    </row>
    <row r="24" spans="1:28" x14ac:dyDescent="0.25">
      <c r="A24" s="80">
        <v>23</v>
      </c>
      <c r="B24" s="80">
        <v>402</v>
      </c>
      <c r="C24" s="80">
        <v>4</v>
      </c>
      <c r="D24" s="100" t="s">
        <v>31</v>
      </c>
      <c r="E24" s="100">
        <v>339</v>
      </c>
      <c r="F24" s="90">
        <v>30</v>
      </c>
      <c r="G24" s="90">
        <f t="shared" si="0"/>
        <v>369</v>
      </c>
      <c r="H24" s="90">
        <f t="shared" si="1"/>
        <v>405.90000000000003</v>
      </c>
      <c r="I24" s="80">
        <v>9000</v>
      </c>
      <c r="J24" s="91">
        <f t="shared" si="5"/>
        <v>3321000</v>
      </c>
      <c r="K24" s="92">
        <f t="shared" si="2"/>
        <v>3520260</v>
      </c>
      <c r="L24" s="93">
        <f t="shared" si="3"/>
        <v>7500</v>
      </c>
      <c r="M24" s="94">
        <f t="shared" si="4"/>
        <v>1055340</v>
      </c>
      <c r="N24" s="80" t="s">
        <v>36</v>
      </c>
      <c r="R24">
        <v>2</v>
      </c>
      <c r="S24" t="s">
        <v>27</v>
      </c>
      <c r="T24" s="53">
        <v>31.469000000000001</v>
      </c>
      <c r="U24" s="54">
        <f t="shared" ref="U24:U29" si="6">T24*10.764</f>
        <v>338.73231599999997</v>
      </c>
      <c r="V24" s="53"/>
      <c r="W24" s="53">
        <v>2.75</v>
      </c>
      <c r="X24" s="54">
        <f t="shared" ref="X24:X29" si="7">W24*10.764</f>
        <v>29.600999999999999</v>
      </c>
      <c r="AA24" s="53"/>
      <c r="AB24" s="53"/>
    </row>
    <row r="25" spans="1:28" x14ac:dyDescent="0.25">
      <c r="A25" s="80">
        <v>24</v>
      </c>
      <c r="B25" s="80">
        <v>403</v>
      </c>
      <c r="C25" s="80">
        <v>4</v>
      </c>
      <c r="D25" s="100" t="s">
        <v>30</v>
      </c>
      <c r="E25" s="100">
        <v>556</v>
      </c>
      <c r="F25" s="90">
        <v>33</v>
      </c>
      <c r="G25" s="90">
        <f t="shared" si="0"/>
        <v>589</v>
      </c>
      <c r="H25" s="90">
        <f t="shared" si="1"/>
        <v>647.90000000000009</v>
      </c>
      <c r="I25" s="80">
        <v>9000</v>
      </c>
      <c r="J25" s="91">
        <f t="shared" si="5"/>
        <v>5301000</v>
      </c>
      <c r="K25" s="92">
        <f t="shared" si="2"/>
        <v>5619060</v>
      </c>
      <c r="L25" s="93">
        <f t="shared" si="3"/>
        <v>11500</v>
      </c>
      <c r="M25" s="94">
        <f t="shared" si="4"/>
        <v>1684540.0000000002</v>
      </c>
      <c r="N25" s="80" t="s">
        <v>36</v>
      </c>
      <c r="R25">
        <v>3</v>
      </c>
      <c r="S25" t="s">
        <v>26</v>
      </c>
      <c r="T25" s="53">
        <v>51.616</v>
      </c>
      <c r="U25" s="54">
        <f t="shared" si="6"/>
        <v>555.59462399999995</v>
      </c>
      <c r="V25" s="53"/>
      <c r="W25" s="53">
        <v>3.0489999999999999</v>
      </c>
      <c r="X25" s="54">
        <f t="shared" si="7"/>
        <v>32.819435999999996</v>
      </c>
      <c r="AA25" s="53"/>
      <c r="AB25" s="53"/>
    </row>
    <row r="26" spans="1:28" x14ac:dyDescent="0.25">
      <c r="A26" s="80">
        <v>25</v>
      </c>
      <c r="B26" s="80">
        <v>404</v>
      </c>
      <c r="C26" s="80">
        <v>4</v>
      </c>
      <c r="D26" s="100" t="s">
        <v>31</v>
      </c>
      <c r="E26" s="100">
        <v>360</v>
      </c>
      <c r="F26" s="90">
        <v>30</v>
      </c>
      <c r="G26" s="90">
        <f t="shared" si="0"/>
        <v>390</v>
      </c>
      <c r="H26" s="90">
        <f t="shared" si="1"/>
        <v>429.00000000000006</v>
      </c>
      <c r="I26" s="80">
        <v>9000</v>
      </c>
      <c r="J26" s="91">
        <f t="shared" si="5"/>
        <v>3510000</v>
      </c>
      <c r="K26" s="92">
        <f t="shared" si="2"/>
        <v>3720600</v>
      </c>
      <c r="L26" s="93">
        <f t="shared" si="3"/>
        <v>8000</v>
      </c>
      <c r="M26" s="94">
        <f t="shared" si="4"/>
        <v>1115400.0000000002</v>
      </c>
      <c r="N26" s="80" t="s">
        <v>36</v>
      </c>
      <c r="R26">
        <v>4</v>
      </c>
      <c r="S26" t="s">
        <v>27</v>
      </c>
      <c r="T26" s="53">
        <v>33.465000000000003</v>
      </c>
      <c r="U26" s="54">
        <f t="shared" si="6"/>
        <v>360.21726000000001</v>
      </c>
      <c r="V26" s="53"/>
      <c r="W26" s="53">
        <v>2.75</v>
      </c>
      <c r="X26" s="54">
        <f t="shared" si="7"/>
        <v>29.600999999999999</v>
      </c>
      <c r="AA26" s="53"/>
      <c r="AB26" s="53"/>
    </row>
    <row r="27" spans="1:28" x14ac:dyDescent="0.25">
      <c r="A27" s="80">
        <v>26</v>
      </c>
      <c r="B27" s="80">
        <v>405</v>
      </c>
      <c r="C27" s="80">
        <v>4</v>
      </c>
      <c r="D27" s="100" t="s">
        <v>31</v>
      </c>
      <c r="E27" s="100">
        <v>360</v>
      </c>
      <c r="F27" s="90">
        <v>30</v>
      </c>
      <c r="G27" s="90">
        <f t="shared" si="0"/>
        <v>390</v>
      </c>
      <c r="H27" s="90">
        <f t="shared" si="1"/>
        <v>429.00000000000006</v>
      </c>
      <c r="I27" s="80">
        <v>9000</v>
      </c>
      <c r="J27" s="91">
        <f t="shared" si="5"/>
        <v>3510000</v>
      </c>
      <c r="K27" s="92">
        <f t="shared" si="2"/>
        <v>3720600</v>
      </c>
      <c r="L27" s="93">
        <f t="shared" si="3"/>
        <v>8000</v>
      </c>
      <c r="M27" s="94">
        <f t="shared" si="4"/>
        <v>1115400.0000000002</v>
      </c>
      <c r="N27" s="80" t="s">
        <v>36</v>
      </c>
      <c r="R27">
        <v>5</v>
      </c>
      <c r="S27" t="s">
        <v>27</v>
      </c>
      <c r="T27" s="53">
        <v>33.414000000000001</v>
      </c>
      <c r="U27" s="54">
        <f t="shared" si="6"/>
        <v>359.668296</v>
      </c>
      <c r="V27" s="53"/>
      <c r="W27" s="53">
        <v>2.75</v>
      </c>
      <c r="X27" s="54">
        <f t="shared" si="7"/>
        <v>29.600999999999999</v>
      </c>
      <c r="AA27" s="53"/>
      <c r="AB27" s="53"/>
    </row>
    <row r="28" spans="1:28" x14ac:dyDescent="0.25">
      <c r="A28" s="80">
        <v>27</v>
      </c>
      <c r="B28" s="80">
        <v>406</v>
      </c>
      <c r="C28" s="80">
        <v>4</v>
      </c>
      <c r="D28" s="100" t="s">
        <v>31</v>
      </c>
      <c r="E28" s="100">
        <v>361</v>
      </c>
      <c r="F28" s="90">
        <v>31</v>
      </c>
      <c r="G28" s="90">
        <f t="shared" si="0"/>
        <v>392</v>
      </c>
      <c r="H28" s="90">
        <f t="shared" si="1"/>
        <v>431.20000000000005</v>
      </c>
      <c r="I28" s="80">
        <v>9000</v>
      </c>
      <c r="J28" s="91">
        <f t="shared" si="5"/>
        <v>3528000</v>
      </c>
      <c r="K28" s="92">
        <f t="shared" si="2"/>
        <v>3739680</v>
      </c>
      <c r="L28" s="93">
        <f t="shared" si="3"/>
        <v>8000</v>
      </c>
      <c r="M28" s="94">
        <f t="shared" si="4"/>
        <v>1121120.0000000002</v>
      </c>
      <c r="N28" s="80" t="s">
        <v>36</v>
      </c>
      <c r="R28">
        <v>6</v>
      </c>
      <c r="S28" t="s">
        <v>27</v>
      </c>
      <c r="T28" s="53">
        <v>33.518999999999998</v>
      </c>
      <c r="U28" s="54">
        <f t="shared" si="6"/>
        <v>360.79851599999995</v>
      </c>
      <c r="V28" s="53"/>
      <c r="W28" s="53">
        <v>2.8879999999999999</v>
      </c>
      <c r="X28" s="54">
        <f t="shared" si="7"/>
        <v>31.086431999999999</v>
      </c>
      <c r="AA28" s="53"/>
      <c r="AB28" s="53"/>
    </row>
    <row r="29" spans="1:28" x14ac:dyDescent="0.25">
      <c r="A29" s="80">
        <v>28</v>
      </c>
      <c r="B29" s="80">
        <v>407</v>
      </c>
      <c r="C29" s="80">
        <v>4</v>
      </c>
      <c r="D29" s="100" t="s">
        <v>31</v>
      </c>
      <c r="E29" s="100">
        <v>360</v>
      </c>
      <c r="F29" s="90">
        <v>31</v>
      </c>
      <c r="G29" s="90">
        <f t="shared" si="0"/>
        <v>391</v>
      </c>
      <c r="H29" s="90">
        <f t="shared" si="1"/>
        <v>430.1</v>
      </c>
      <c r="I29" s="80">
        <v>9000</v>
      </c>
      <c r="J29" s="91">
        <f t="shared" si="5"/>
        <v>3519000</v>
      </c>
      <c r="K29" s="92">
        <f t="shared" si="2"/>
        <v>3730140</v>
      </c>
      <c r="L29" s="93">
        <f t="shared" si="3"/>
        <v>8000</v>
      </c>
      <c r="M29" s="94">
        <f t="shared" si="4"/>
        <v>1118260</v>
      </c>
      <c r="N29" s="80" t="s">
        <v>36</v>
      </c>
      <c r="R29">
        <v>7</v>
      </c>
      <c r="S29" t="s">
        <v>27</v>
      </c>
      <c r="T29" s="53">
        <v>33.465000000000003</v>
      </c>
      <c r="U29" s="54">
        <f t="shared" si="6"/>
        <v>360.21726000000001</v>
      </c>
      <c r="V29" s="53"/>
      <c r="W29" s="53">
        <v>2.88</v>
      </c>
      <c r="X29" s="54">
        <f t="shared" si="7"/>
        <v>31.000319999999999</v>
      </c>
      <c r="AA29" s="53"/>
      <c r="AB29" s="53"/>
    </row>
    <row r="30" spans="1:28" x14ac:dyDescent="0.25">
      <c r="A30" s="80">
        <v>29</v>
      </c>
      <c r="B30" s="80">
        <v>501</v>
      </c>
      <c r="C30" s="80">
        <v>5</v>
      </c>
      <c r="D30" s="100" t="s">
        <v>31</v>
      </c>
      <c r="E30" s="100">
        <v>362</v>
      </c>
      <c r="F30" s="90">
        <v>30</v>
      </c>
      <c r="G30" s="90">
        <f t="shared" si="0"/>
        <v>392</v>
      </c>
      <c r="H30" s="90">
        <f t="shared" si="1"/>
        <v>431.20000000000005</v>
      </c>
      <c r="I30" s="80">
        <v>9000</v>
      </c>
      <c r="J30" s="91">
        <v>0</v>
      </c>
      <c r="K30" s="92">
        <f t="shared" si="2"/>
        <v>0</v>
      </c>
      <c r="L30" s="93">
        <f t="shared" si="3"/>
        <v>0</v>
      </c>
      <c r="M30" s="94">
        <f t="shared" si="4"/>
        <v>1121120.0000000002</v>
      </c>
      <c r="N30" s="80" t="s">
        <v>58</v>
      </c>
      <c r="S30" s="53"/>
      <c r="T30" s="53"/>
      <c r="U30" s="53"/>
      <c r="V30" s="53"/>
      <c r="W30" s="53"/>
      <c r="X30" s="53"/>
      <c r="AA30" s="53"/>
      <c r="AB30" s="53"/>
    </row>
    <row r="31" spans="1:28" x14ac:dyDescent="0.25">
      <c r="A31" s="80">
        <v>30</v>
      </c>
      <c r="B31" s="80">
        <v>502</v>
      </c>
      <c r="C31" s="80">
        <v>5</v>
      </c>
      <c r="D31" s="100" t="s">
        <v>31</v>
      </c>
      <c r="E31" s="100">
        <v>339</v>
      </c>
      <c r="F31" s="90">
        <v>30</v>
      </c>
      <c r="G31" s="90">
        <f t="shared" si="0"/>
        <v>369</v>
      </c>
      <c r="H31" s="90">
        <f t="shared" si="1"/>
        <v>405.90000000000003</v>
      </c>
      <c r="I31" s="80">
        <v>9000</v>
      </c>
      <c r="J31" s="91">
        <v>0</v>
      </c>
      <c r="K31" s="92">
        <f t="shared" si="2"/>
        <v>0</v>
      </c>
      <c r="L31" s="93">
        <f t="shared" si="3"/>
        <v>0</v>
      </c>
      <c r="M31" s="94">
        <f t="shared" si="4"/>
        <v>1055340</v>
      </c>
      <c r="N31" s="80" t="s">
        <v>58</v>
      </c>
    </row>
    <row r="32" spans="1:28" ht="16.5" x14ac:dyDescent="0.3">
      <c r="A32" s="80">
        <v>31</v>
      </c>
      <c r="B32" s="80">
        <v>503</v>
      </c>
      <c r="C32" s="80">
        <v>5</v>
      </c>
      <c r="D32" s="100" t="s">
        <v>30</v>
      </c>
      <c r="E32" s="100">
        <v>556</v>
      </c>
      <c r="F32" s="90">
        <v>33</v>
      </c>
      <c r="G32" s="90">
        <f t="shared" si="0"/>
        <v>589</v>
      </c>
      <c r="H32" s="90">
        <f t="shared" si="1"/>
        <v>647.90000000000009</v>
      </c>
      <c r="I32" s="80">
        <v>9000</v>
      </c>
      <c r="J32" s="91">
        <v>0</v>
      </c>
      <c r="K32" s="92">
        <f t="shared" si="2"/>
        <v>0</v>
      </c>
      <c r="L32" s="93">
        <f t="shared" si="3"/>
        <v>0</v>
      </c>
      <c r="M32" s="94">
        <f t="shared" si="4"/>
        <v>1684540.0000000002</v>
      </c>
      <c r="N32" s="80" t="s">
        <v>58</v>
      </c>
      <c r="O32" s="4"/>
      <c r="U32" s="2"/>
    </row>
    <row r="33" spans="1:24" ht="16.5" x14ac:dyDescent="0.3">
      <c r="A33" s="80">
        <v>32</v>
      </c>
      <c r="B33" s="80">
        <v>504</v>
      </c>
      <c r="C33" s="80">
        <v>5</v>
      </c>
      <c r="D33" s="100" t="s">
        <v>31</v>
      </c>
      <c r="E33" s="100">
        <v>360</v>
      </c>
      <c r="F33" s="90">
        <v>30</v>
      </c>
      <c r="G33" s="90">
        <f t="shared" si="0"/>
        <v>390</v>
      </c>
      <c r="H33" s="90">
        <f t="shared" si="1"/>
        <v>429.00000000000006</v>
      </c>
      <c r="I33" s="80">
        <v>9000</v>
      </c>
      <c r="J33" s="91">
        <f t="shared" si="5"/>
        <v>3510000</v>
      </c>
      <c r="K33" s="92">
        <f t="shared" si="2"/>
        <v>3720600</v>
      </c>
      <c r="L33" s="93">
        <f t="shared" si="3"/>
        <v>8000</v>
      </c>
      <c r="M33" s="94">
        <f t="shared" si="4"/>
        <v>1115400.0000000002</v>
      </c>
      <c r="N33" s="80" t="s">
        <v>36</v>
      </c>
      <c r="O33" s="4"/>
      <c r="T33" s="70"/>
      <c r="U33" s="54"/>
      <c r="W33" s="71"/>
      <c r="X33" s="54"/>
    </row>
    <row r="34" spans="1:24" ht="16.5" x14ac:dyDescent="0.3">
      <c r="A34" s="80">
        <v>33</v>
      </c>
      <c r="B34" s="80">
        <v>505</v>
      </c>
      <c r="C34" s="80">
        <v>5</v>
      </c>
      <c r="D34" s="100" t="s">
        <v>31</v>
      </c>
      <c r="E34" s="100">
        <v>360</v>
      </c>
      <c r="F34" s="90">
        <v>30</v>
      </c>
      <c r="G34" s="90">
        <f t="shared" si="0"/>
        <v>390</v>
      </c>
      <c r="H34" s="90">
        <f t="shared" si="1"/>
        <v>429.00000000000006</v>
      </c>
      <c r="I34" s="80">
        <v>9000</v>
      </c>
      <c r="J34" s="91">
        <v>0</v>
      </c>
      <c r="K34" s="92">
        <f t="shared" si="2"/>
        <v>0</v>
      </c>
      <c r="L34" s="93">
        <f t="shared" si="3"/>
        <v>0</v>
      </c>
      <c r="M34" s="94">
        <f t="shared" si="4"/>
        <v>1115400.0000000002</v>
      </c>
      <c r="N34" s="80" t="s">
        <v>58</v>
      </c>
      <c r="O34" s="4"/>
      <c r="T34" s="70"/>
      <c r="U34" s="54"/>
      <c r="W34" s="71"/>
      <c r="X34" s="54"/>
    </row>
    <row r="35" spans="1:24" ht="16.5" x14ac:dyDescent="0.3">
      <c r="A35" s="80">
        <v>34</v>
      </c>
      <c r="B35" s="80">
        <v>506</v>
      </c>
      <c r="C35" s="80">
        <v>5</v>
      </c>
      <c r="D35" s="100" t="s">
        <v>31</v>
      </c>
      <c r="E35" s="100">
        <v>361</v>
      </c>
      <c r="F35" s="90">
        <v>31</v>
      </c>
      <c r="G35" s="90">
        <f t="shared" si="0"/>
        <v>392</v>
      </c>
      <c r="H35" s="90">
        <f t="shared" si="1"/>
        <v>431.20000000000005</v>
      </c>
      <c r="I35" s="80">
        <v>9000</v>
      </c>
      <c r="J35" s="91">
        <v>0</v>
      </c>
      <c r="K35" s="92">
        <f t="shared" si="2"/>
        <v>0</v>
      </c>
      <c r="L35" s="93">
        <f t="shared" si="3"/>
        <v>0</v>
      </c>
      <c r="M35" s="94">
        <f t="shared" si="4"/>
        <v>1121120.0000000002</v>
      </c>
      <c r="N35" s="80" t="s">
        <v>58</v>
      </c>
      <c r="O35" s="4"/>
      <c r="T35" s="70"/>
      <c r="U35" s="54"/>
      <c r="W35" s="71"/>
      <c r="X35" s="54"/>
    </row>
    <row r="36" spans="1:24" ht="16.5" x14ac:dyDescent="0.3">
      <c r="A36" s="80">
        <v>35</v>
      </c>
      <c r="B36" s="80">
        <v>507</v>
      </c>
      <c r="C36" s="80">
        <v>5</v>
      </c>
      <c r="D36" s="100" t="s">
        <v>31</v>
      </c>
      <c r="E36" s="100">
        <v>360</v>
      </c>
      <c r="F36" s="90">
        <v>31</v>
      </c>
      <c r="G36" s="90">
        <f t="shared" si="0"/>
        <v>391</v>
      </c>
      <c r="H36" s="90">
        <f t="shared" si="1"/>
        <v>430.1</v>
      </c>
      <c r="I36" s="80">
        <v>9000</v>
      </c>
      <c r="J36" s="91">
        <v>0</v>
      </c>
      <c r="K36" s="92">
        <f t="shared" si="2"/>
        <v>0</v>
      </c>
      <c r="L36" s="93">
        <f t="shared" si="3"/>
        <v>0</v>
      </c>
      <c r="M36" s="94">
        <f t="shared" si="4"/>
        <v>1118260</v>
      </c>
      <c r="N36" s="80" t="s">
        <v>58</v>
      </c>
      <c r="O36" s="4"/>
      <c r="T36" s="70"/>
      <c r="U36" s="54"/>
      <c r="V36" s="22"/>
      <c r="W36" s="71"/>
      <c r="X36" s="54"/>
    </row>
    <row r="37" spans="1:24" ht="16.5" x14ac:dyDescent="0.3">
      <c r="A37" s="80">
        <v>36</v>
      </c>
      <c r="B37" s="80">
        <v>601</v>
      </c>
      <c r="C37" s="80">
        <v>6</v>
      </c>
      <c r="D37" s="100" t="s">
        <v>31</v>
      </c>
      <c r="E37" s="100">
        <v>362</v>
      </c>
      <c r="F37" s="90">
        <v>30</v>
      </c>
      <c r="G37" s="90">
        <f t="shared" si="0"/>
        <v>392</v>
      </c>
      <c r="H37" s="90">
        <f t="shared" si="1"/>
        <v>431.20000000000005</v>
      </c>
      <c r="I37" s="80">
        <v>9000</v>
      </c>
      <c r="J37" s="91">
        <f t="shared" si="5"/>
        <v>3528000</v>
      </c>
      <c r="K37" s="92">
        <f t="shared" si="2"/>
        <v>3739680</v>
      </c>
      <c r="L37" s="93">
        <f t="shared" si="3"/>
        <v>8000</v>
      </c>
      <c r="M37" s="94">
        <f t="shared" si="4"/>
        <v>1121120.0000000002</v>
      </c>
      <c r="N37" s="80" t="s">
        <v>36</v>
      </c>
      <c r="O37" s="4"/>
      <c r="T37" s="70"/>
      <c r="U37" s="54"/>
      <c r="V37" s="22"/>
      <c r="W37" s="71"/>
      <c r="X37" s="54"/>
    </row>
    <row r="38" spans="1:24" ht="16.5" x14ac:dyDescent="0.3">
      <c r="A38" s="80">
        <v>37</v>
      </c>
      <c r="B38" s="80">
        <v>602</v>
      </c>
      <c r="C38" s="80">
        <v>6</v>
      </c>
      <c r="D38" s="100" t="s">
        <v>31</v>
      </c>
      <c r="E38" s="100">
        <v>339</v>
      </c>
      <c r="F38" s="90">
        <v>30</v>
      </c>
      <c r="G38" s="90">
        <f t="shared" si="0"/>
        <v>369</v>
      </c>
      <c r="H38" s="90">
        <f t="shared" si="1"/>
        <v>405.90000000000003</v>
      </c>
      <c r="I38" s="80">
        <v>9000</v>
      </c>
      <c r="J38" s="91">
        <f t="shared" si="5"/>
        <v>3321000</v>
      </c>
      <c r="K38" s="92">
        <f t="shared" si="2"/>
        <v>3520260</v>
      </c>
      <c r="L38" s="93">
        <f t="shared" si="3"/>
        <v>7500</v>
      </c>
      <c r="M38" s="94">
        <f t="shared" si="4"/>
        <v>1055340</v>
      </c>
      <c r="N38" s="80" t="s">
        <v>36</v>
      </c>
      <c r="O38" s="4"/>
      <c r="T38" s="70"/>
      <c r="U38" s="54"/>
      <c r="V38" s="22"/>
      <c r="W38" s="71"/>
      <c r="X38" s="54"/>
    </row>
    <row r="39" spans="1:24" ht="16.5" x14ac:dyDescent="0.3">
      <c r="A39" s="80">
        <v>38</v>
      </c>
      <c r="B39" s="80">
        <v>603</v>
      </c>
      <c r="C39" s="80">
        <v>6</v>
      </c>
      <c r="D39" s="100" t="s">
        <v>30</v>
      </c>
      <c r="E39" s="100">
        <v>556</v>
      </c>
      <c r="F39" s="90">
        <v>33</v>
      </c>
      <c r="G39" s="90">
        <f t="shared" si="0"/>
        <v>589</v>
      </c>
      <c r="H39" s="90">
        <f t="shared" si="1"/>
        <v>647.90000000000009</v>
      </c>
      <c r="I39" s="80">
        <v>9000</v>
      </c>
      <c r="J39" s="91">
        <f t="shared" si="5"/>
        <v>5301000</v>
      </c>
      <c r="K39" s="92">
        <f t="shared" si="2"/>
        <v>5619060</v>
      </c>
      <c r="L39" s="93">
        <f t="shared" si="3"/>
        <v>11500</v>
      </c>
      <c r="M39" s="94">
        <f t="shared" si="4"/>
        <v>1684540.0000000002</v>
      </c>
      <c r="N39" s="80" t="s">
        <v>36</v>
      </c>
      <c r="O39" s="4"/>
      <c r="T39" s="70"/>
      <c r="U39" s="54"/>
      <c r="V39" s="22"/>
      <c r="W39" s="71"/>
      <c r="X39" s="54"/>
    </row>
    <row r="40" spans="1:24" ht="16.5" x14ac:dyDescent="0.3">
      <c r="A40" s="80">
        <v>39</v>
      </c>
      <c r="B40" s="80">
        <v>604</v>
      </c>
      <c r="C40" s="80">
        <v>6</v>
      </c>
      <c r="D40" s="100" t="s">
        <v>31</v>
      </c>
      <c r="E40" s="100">
        <v>360</v>
      </c>
      <c r="F40" s="90">
        <v>30</v>
      </c>
      <c r="G40" s="90">
        <f t="shared" si="0"/>
        <v>390</v>
      </c>
      <c r="H40" s="90">
        <f t="shared" si="1"/>
        <v>429.00000000000006</v>
      </c>
      <c r="I40" s="80">
        <v>9000</v>
      </c>
      <c r="J40" s="91">
        <f t="shared" si="5"/>
        <v>3510000</v>
      </c>
      <c r="K40" s="92">
        <f t="shared" si="2"/>
        <v>3720600</v>
      </c>
      <c r="L40" s="93">
        <f t="shared" si="3"/>
        <v>8000</v>
      </c>
      <c r="M40" s="94">
        <f t="shared" si="4"/>
        <v>1115400.0000000002</v>
      </c>
      <c r="N40" s="80" t="s">
        <v>36</v>
      </c>
      <c r="O40" s="4"/>
      <c r="R40" s="51"/>
      <c r="T40" s="70"/>
      <c r="U40" s="54"/>
      <c r="V40" s="22"/>
      <c r="W40" s="71"/>
      <c r="X40" s="54"/>
    </row>
    <row r="41" spans="1:24" ht="16.5" x14ac:dyDescent="0.3">
      <c r="A41" s="80">
        <v>40</v>
      </c>
      <c r="B41" s="80">
        <v>605</v>
      </c>
      <c r="C41" s="80">
        <v>6</v>
      </c>
      <c r="D41" s="100" t="s">
        <v>31</v>
      </c>
      <c r="E41" s="100">
        <v>360</v>
      </c>
      <c r="F41" s="90">
        <v>30</v>
      </c>
      <c r="G41" s="90">
        <f t="shared" si="0"/>
        <v>390</v>
      </c>
      <c r="H41" s="90">
        <f t="shared" si="1"/>
        <v>429.00000000000006</v>
      </c>
      <c r="I41" s="80">
        <v>9000</v>
      </c>
      <c r="J41" s="91">
        <f t="shared" si="5"/>
        <v>3510000</v>
      </c>
      <c r="K41" s="92">
        <f t="shared" si="2"/>
        <v>3720600</v>
      </c>
      <c r="L41" s="93">
        <f t="shared" si="3"/>
        <v>8000</v>
      </c>
      <c r="M41" s="94">
        <f t="shared" si="4"/>
        <v>1115400.0000000002</v>
      </c>
      <c r="N41" s="80" t="s">
        <v>36</v>
      </c>
      <c r="O41" s="4"/>
      <c r="R41" s="51"/>
      <c r="T41" s="70"/>
      <c r="U41" s="54"/>
      <c r="W41" s="71"/>
      <c r="X41" s="54"/>
    </row>
    <row r="42" spans="1:24" ht="16.5" x14ac:dyDescent="0.3">
      <c r="A42" s="80">
        <v>41</v>
      </c>
      <c r="B42" s="80">
        <v>606</v>
      </c>
      <c r="C42" s="80">
        <v>6</v>
      </c>
      <c r="D42" s="100" t="s">
        <v>31</v>
      </c>
      <c r="E42" s="100">
        <v>361</v>
      </c>
      <c r="F42" s="90">
        <v>31</v>
      </c>
      <c r="G42" s="90">
        <f t="shared" si="0"/>
        <v>392</v>
      </c>
      <c r="H42" s="90">
        <f t="shared" si="1"/>
        <v>431.20000000000005</v>
      </c>
      <c r="I42" s="80">
        <v>9000</v>
      </c>
      <c r="J42" s="91">
        <f t="shared" si="5"/>
        <v>3528000</v>
      </c>
      <c r="K42" s="92">
        <f t="shared" si="2"/>
        <v>3739680</v>
      </c>
      <c r="L42" s="93">
        <f t="shared" si="3"/>
        <v>8000</v>
      </c>
      <c r="M42" s="94">
        <f t="shared" si="4"/>
        <v>1121120.0000000002</v>
      </c>
      <c r="N42" s="80" t="s">
        <v>36</v>
      </c>
      <c r="O42" s="4"/>
      <c r="R42" s="51"/>
      <c r="T42" s="53"/>
      <c r="U42"/>
      <c r="V42" s="22"/>
      <c r="W42" s="10"/>
    </row>
    <row r="43" spans="1:24" ht="16.5" x14ac:dyDescent="0.3">
      <c r="A43" s="80">
        <v>42</v>
      </c>
      <c r="B43" s="80">
        <v>607</v>
      </c>
      <c r="C43" s="80">
        <v>6</v>
      </c>
      <c r="D43" s="100" t="s">
        <v>31</v>
      </c>
      <c r="E43" s="100">
        <v>360</v>
      </c>
      <c r="F43" s="90">
        <v>31</v>
      </c>
      <c r="G43" s="90">
        <f t="shared" si="0"/>
        <v>391</v>
      </c>
      <c r="H43" s="90">
        <f t="shared" si="1"/>
        <v>430.1</v>
      </c>
      <c r="I43" s="80">
        <v>9000</v>
      </c>
      <c r="J43" s="91">
        <f t="shared" si="5"/>
        <v>3519000</v>
      </c>
      <c r="K43" s="92">
        <f t="shared" si="2"/>
        <v>3730140</v>
      </c>
      <c r="L43" s="93">
        <f t="shared" si="3"/>
        <v>8000</v>
      </c>
      <c r="M43" s="94">
        <f t="shared" si="4"/>
        <v>1118260</v>
      </c>
      <c r="N43" s="80" t="s">
        <v>36</v>
      </c>
      <c r="O43" s="4"/>
      <c r="R43" s="51"/>
      <c r="T43" s="55"/>
      <c r="U43" s="22"/>
      <c r="V43" s="22"/>
      <c r="W43" s="10"/>
    </row>
    <row r="44" spans="1:24" ht="16.5" x14ac:dyDescent="0.3">
      <c r="A44" s="80">
        <v>43</v>
      </c>
      <c r="B44" s="80">
        <v>701</v>
      </c>
      <c r="C44" s="80">
        <v>7</v>
      </c>
      <c r="D44" s="100" t="s">
        <v>31</v>
      </c>
      <c r="E44" s="100">
        <v>362</v>
      </c>
      <c r="F44" s="90">
        <v>30</v>
      </c>
      <c r="G44" s="90">
        <f t="shared" si="0"/>
        <v>392</v>
      </c>
      <c r="H44" s="90">
        <f t="shared" si="1"/>
        <v>431.20000000000005</v>
      </c>
      <c r="I44" s="80">
        <v>9000</v>
      </c>
      <c r="J44" s="91">
        <f t="shared" si="5"/>
        <v>3528000</v>
      </c>
      <c r="K44" s="92">
        <f t="shared" si="2"/>
        <v>3739680</v>
      </c>
      <c r="L44" s="93">
        <f t="shared" si="3"/>
        <v>8000</v>
      </c>
      <c r="M44" s="94">
        <f t="shared" si="4"/>
        <v>1121120.0000000002</v>
      </c>
      <c r="N44" s="80" t="s">
        <v>36</v>
      </c>
      <c r="O44" s="4"/>
    </row>
    <row r="45" spans="1:24" ht="16.5" x14ac:dyDescent="0.3">
      <c r="A45" s="80">
        <v>44</v>
      </c>
      <c r="B45" s="80">
        <v>702</v>
      </c>
      <c r="C45" s="80">
        <v>7</v>
      </c>
      <c r="D45" s="100" t="s">
        <v>31</v>
      </c>
      <c r="E45" s="100">
        <v>339</v>
      </c>
      <c r="F45" s="90">
        <v>30</v>
      </c>
      <c r="G45" s="90">
        <f t="shared" si="0"/>
        <v>369</v>
      </c>
      <c r="H45" s="90">
        <f t="shared" si="1"/>
        <v>405.90000000000003</v>
      </c>
      <c r="I45" s="80">
        <v>9000</v>
      </c>
      <c r="J45" s="91">
        <f t="shared" si="5"/>
        <v>3321000</v>
      </c>
      <c r="K45" s="92">
        <f t="shared" si="2"/>
        <v>3520260</v>
      </c>
      <c r="L45" s="93">
        <f t="shared" si="3"/>
        <v>7500</v>
      </c>
      <c r="M45" s="94">
        <f t="shared" si="4"/>
        <v>1055340</v>
      </c>
      <c r="N45" s="80" t="s">
        <v>36</v>
      </c>
      <c r="O45" s="4"/>
    </row>
    <row r="46" spans="1:24" ht="16.5" x14ac:dyDescent="0.3">
      <c r="A46" s="80">
        <v>45</v>
      </c>
      <c r="B46" s="80">
        <v>703</v>
      </c>
      <c r="C46" s="80">
        <v>7</v>
      </c>
      <c r="D46" s="100" t="s">
        <v>30</v>
      </c>
      <c r="E46" s="100">
        <v>556</v>
      </c>
      <c r="F46" s="90">
        <v>33</v>
      </c>
      <c r="G46" s="90">
        <f t="shared" si="0"/>
        <v>589</v>
      </c>
      <c r="H46" s="90">
        <f t="shared" si="1"/>
        <v>647.90000000000009</v>
      </c>
      <c r="I46" s="80">
        <v>9000</v>
      </c>
      <c r="J46" s="91">
        <f t="shared" si="5"/>
        <v>5301000</v>
      </c>
      <c r="K46" s="92">
        <f t="shared" si="2"/>
        <v>5619060</v>
      </c>
      <c r="L46" s="93">
        <f t="shared" si="3"/>
        <v>11500</v>
      </c>
      <c r="M46" s="94">
        <f t="shared" si="4"/>
        <v>1684540.0000000002</v>
      </c>
      <c r="N46" s="80" t="s">
        <v>36</v>
      </c>
      <c r="O46" s="4"/>
      <c r="R46" s="51"/>
      <c r="T46" s="3"/>
      <c r="U46" s="3"/>
      <c r="V46" s="3"/>
      <c r="W46" s="3"/>
    </row>
    <row r="47" spans="1:24" ht="16.5" x14ac:dyDescent="0.3">
      <c r="A47" s="80">
        <v>46</v>
      </c>
      <c r="B47" s="80">
        <v>704</v>
      </c>
      <c r="C47" s="80">
        <v>7</v>
      </c>
      <c r="D47" s="100" t="s">
        <v>31</v>
      </c>
      <c r="E47" s="100">
        <v>360</v>
      </c>
      <c r="F47" s="90">
        <v>30</v>
      </c>
      <c r="G47" s="90">
        <f t="shared" si="0"/>
        <v>390</v>
      </c>
      <c r="H47" s="90">
        <f t="shared" si="1"/>
        <v>429.00000000000006</v>
      </c>
      <c r="I47" s="80">
        <v>9000</v>
      </c>
      <c r="J47" s="91">
        <f t="shared" si="5"/>
        <v>3510000</v>
      </c>
      <c r="K47" s="92">
        <f t="shared" si="2"/>
        <v>3720600</v>
      </c>
      <c r="L47" s="93">
        <f t="shared" si="3"/>
        <v>8000</v>
      </c>
      <c r="M47" s="94">
        <f t="shared" si="4"/>
        <v>1115400.0000000002</v>
      </c>
      <c r="N47" s="80" t="s">
        <v>36</v>
      </c>
      <c r="O47" s="4"/>
      <c r="R47" s="51"/>
      <c r="T47" s="22"/>
      <c r="U47"/>
      <c r="V47" s="22"/>
      <c r="W47" s="10"/>
    </row>
    <row r="48" spans="1:24" ht="16.5" x14ac:dyDescent="0.3">
      <c r="A48" s="80">
        <v>47</v>
      </c>
      <c r="B48" s="80">
        <v>705</v>
      </c>
      <c r="C48" s="80">
        <v>7</v>
      </c>
      <c r="D48" s="100" t="s">
        <v>31</v>
      </c>
      <c r="E48" s="100">
        <v>360</v>
      </c>
      <c r="F48" s="90">
        <v>30</v>
      </c>
      <c r="G48" s="90">
        <f t="shared" si="0"/>
        <v>390</v>
      </c>
      <c r="H48" s="90">
        <f t="shared" si="1"/>
        <v>429.00000000000006</v>
      </c>
      <c r="I48" s="80">
        <v>9000</v>
      </c>
      <c r="J48" s="91">
        <f t="shared" si="5"/>
        <v>3510000</v>
      </c>
      <c r="K48" s="92">
        <f t="shared" si="2"/>
        <v>3720600</v>
      </c>
      <c r="L48" s="93">
        <f t="shared" si="3"/>
        <v>8000</v>
      </c>
      <c r="M48" s="94">
        <f t="shared" si="4"/>
        <v>1115400.0000000002</v>
      </c>
      <c r="N48" s="80" t="s">
        <v>36</v>
      </c>
      <c r="O48" s="4"/>
    </row>
    <row r="49" spans="1:26" ht="16.5" x14ac:dyDescent="0.3">
      <c r="A49" s="80">
        <v>48</v>
      </c>
      <c r="B49" s="80">
        <v>706</v>
      </c>
      <c r="C49" s="80">
        <v>7</v>
      </c>
      <c r="D49" s="100" t="s">
        <v>31</v>
      </c>
      <c r="E49" s="100">
        <v>361</v>
      </c>
      <c r="F49" s="90">
        <v>31</v>
      </c>
      <c r="G49" s="90">
        <f t="shared" si="0"/>
        <v>392</v>
      </c>
      <c r="H49" s="90">
        <f t="shared" si="1"/>
        <v>431.20000000000005</v>
      </c>
      <c r="I49" s="80">
        <v>9000</v>
      </c>
      <c r="J49" s="91">
        <f t="shared" si="5"/>
        <v>3528000</v>
      </c>
      <c r="K49" s="92">
        <f t="shared" si="2"/>
        <v>3739680</v>
      </c>
      <c r="L49" s="93">
        <f t="shared" si="3"/>
        <v>8000</v>
      </c>
      <c r="M49" s="94">
        <f t="shared" si="4"/>
        <v>1121120.0000000002</v>
      </c>
      <c r="N49" s="80" t="s">
        <v>36</v>
      </c>
      <c r="O49" s="4"/>
    </row>
    <row r="50" spans="1:26" ht="16.5" x14ac:dyDescent="0.3">
      <c r="A50" s="80">
        <v>49</v>
      </c>
      <c r="B50" s="80">
        <v>707</v>
      </c>
      <c r="C50" s="80">
        <v>7</v>
      </c>
      <c r="D50" s="100" t="s">
        <v>31</v>
      </c>
      <c r="E50" s="100">
        <v>360</v>
      </c>
      <c r="F50" s="90">
        <v>31</v>
      </c>
      <c r="G50" s="90">
        <f t="shared" si="0"/>
        <v>391</v>
      </c>
      <c r="H50" s="90">
        <f t="shared" si="1"/>
        <v>430.1</v>
      </c>
      <c r="I50" s="80">
        <v>9000</v>
      </c>
      <c r="J50" s="91">
        <f t="shared" si="5"/>
        <v>3519000</v>
      </c>
      <c r="K50" s="92">
        <f t="shared" si="2"/>
        <v>3730140</v>
      </c>
      <c r="L50" s="93">
        <f t="shared" si="3"/>
        <v>8000</v>
      </c>
      <c r="M50" s="94">
        <f t="shared" si="4"/>
        <v>1118260</v>
      </c>
      <c r="N50" s="80" t="s">
        <v>36</v>
      </c>
      <c r="O50" s="4"/>
    </row>
    <row r="51" spans="1:26" ht="16.5" x14ac:dyDescent="0.3">
      <c r="A51" s="128" t="s">
        <v>3</v>
      </c>
      <c r="B51" s="129"/>
      <c r="C51" s="129"/>
      <c r="D51" s="130"/>
      <c r="E51" s="95">
        <f t="shared" ref="E51:H51" si="8">SUM(E2:E50)</f>
        <v>18886</v>
      </c>
      <c r="F51" s="96">
        <f t="shared" si="8"/>
        <v>1505</v>
      </c>
      <c r="G51" s="96">
        <f t="shared" si="8"/>
        <v>20391</v>
      </c>
      <c r="H51" s="96">
        <f t="shared" si="8"/>
        <v>22430.100000000009</v>
      </c>
      <c r="I51" s="96"/>
      <c r="J51" s="97">
        <f t="shared" ref="J51:M51" si="9">SUM(J2:J50)</f>
        <v>108378000</v>
      </c>
      <c r="K51" s="97">
        <f t="shared" si="9"/>
        <v>114880680</v>
      </c>
      <c r="L51" s="98"/>
      <c r="M51" s="99">
        <f t="shared" si="9"/>
        <v>58318260</v>
      </c>
      <c r="N51" s="80"/>
      <c r="O51" s="4"/>
    </row>
    <row r="52" spans="1:26" ht="16.5" x14ac:dyDescent="0.3">
      <c r="A52" s="58"/>
      <c r="B52" s="59"/>
      <c r="C52" s="60"/>
      <c r="D52" s="59"/>
      <c r="E52" s="61"/>
      <c r="F52" s="61"/>
      <c r="G52" s="61"/>
      <c r="H52" s="59"/>
      <c r="I52" s="58"/>
      <c r="J52" s="85"/>
      <c r="K52" s="85"/>
      <c r="L52" s="86"/>
      <c r="M52" s="87"/>
      <c r="N52" s="35"/>
      <c r="O52" s="4"/>
    </row>
    <row r="53" spans="1:26" ht="16.5" x14ac:dyDescent="0.3">
      <c r="A53" s="33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35"/>
      <c r="O53" s="4"/>
      <c r="Y53" s="53"/>
      <c r="Z53" s="53"/>
    </row>
    <row r="54" spans="1:26" x14ac:dyDescent="0.25">
      <c r="A54" s="33"/>
      <c r="B54" s="12"/>
      <c r="C54" s="43"/>
      <c r="D54" s="12"/>
      <c r="E54" s="12"/>
      <c r="F54" s="12"/>
      <c r="G54" s="12"/>
      <c r="H54" s="12"/>
      <c r="I54" s="33"/>
      <c r="J54" s="27"/>
      <c r="K54" s="27"/>
      <c r="L54" s="34"/>
      <c r="M54" s="26"/>
      <c r="N54" s="35"/>
      <c r="Y54" s="53"/>
      <c r="Z54" s="53"/>
    </row>
    <row r="55" spans="1:26" x14ac:dyDescent="0.25">
      <c r="A55" s="33"/>
      <c r="B55" s="12"/>
      <c r="C55" s="43"/>
      <c r="D55" s="37"/>
      <c r="E55" s="38"/>
      <c r="F55" s="38"/>
      <c r="G55" s="38"/>
      <c r="H55" s="38"/>
      <c r="I55" s="33"/>
      <c r="J55" s="39"/>
      <c r="K55" s="39"/>
      <c r="L55" s="40"/>
      <c r="M55" s="41"/>
      <c r="N55" s="35"/>
      <c r="Y55" s="53"/>
      <c r="Z55" s="53"/>
    </row>
    <row r="56" spans="1:26" ht="16.5" x14ac:dyDescent="0.3">
      <c r="A56" s="33"/>
      <c r="B56" s="12"/>
      <c r="C56" s="43"/>
      <c r="N56" s="35"/>
      <c r="O56" s="4"/>
      <c r="Y56" s="53"/>
      <c r="Z56" s="53"/>
    </row>
    <row r="57" spans="1:26" ht="16.5" x14ac:dyDescent="0.3">
      <c r="A57" s="33"/>
      <c r="B57" s="12"/>
      <c r="C57" s="43"/>
      <c r="N57" s="35"/>
      <c r="O57" s="4"/>
      <c r="Y57" s="53"/>
      <c r="Z57" s="53"/>
    </row>
    <row r="58" spans="1:26" ht="17.25" thickBot="1" x14ac:dyDescent="0.35">
      <c r="A58" s="33"/>
      <c r="B58" s="12"/>
      <c r="C58" s="43"/>
      <c r="N58" s="35"/>
      <c r="O58" s="4"/>
      <c r="Y58" s="53"/>
      <c r="Z58" s="53"/>
    </row>
    <row r="59" spans="1:26" ht="15.75" thickBot="1" x14ac:dyDescent="0.3">
      <c r="A59" s="33"/>
      <c r="B59" s="12"/>
      <c r="C59" s="43"/>
      <c r="H59" s="3"/>
      <c r="M59" s="42"/>
      <c r="N59" s="35"/>
      <c r="O59" s="88"/>
      <c r="Y59" s="53"/>
      <c r="Z59" s="53"/>
    </row>
    <row r="60" spans="1:26" ht="15.75" thickBot="1" x14ac:dyDescent="0.3">
      <c r="A60" s="33"/>
      <c r="B60" s="12"/>
      <c r="C60" s="43"/>
      <c r="N60" s="35"/>
      <c r="O60" s="88"/>
      <c r="Y60" s="53"/>
      <c r="Z60" s="53"/>
    </row>
    <row r="61" spans="1:26" ht="15.75" thickBot="1" x14ac:dyDescent="0.3">
      <c r="A61" s="33"/>
      <c r="B61" s="12"/>
      <c r="C61" s="43"/>
      <c r="N61" s="35"/>
      <c r="O61" s="88"/>
      <c r="Y61" s="53"/>
      <c r="Z61" s="53"/>
    </row>
    <row r="62" spans="1:26" ht="15.75" thickBot="1" x14ac:dyDescent="0.3">
      <c r="A62" s="33"/>
      <c r="B62" s="12"/>
      <c r="C62" s="43"/>
      <c r="N62" s="35"/>
      <c r="O62" s="88"/>
      <c r="Y62" s="53"/>
      <c r="Z62" s="53"/>
    </row>
    <row r="63" spans="1:26" ht="15.75" thickBot="1" x14ac:dyDescent="0.3">
      <c r="A63" s="33"/>
      <c r="B63" s="12"/>
      <c r="C63" s="43"/>
      <c r="N63" s="35"/>
      <c r="O63" s="88"/>
      <c r="Y63" s="53"/>
      <c r="Z63" s="53"/>
    </row>
    <row r="64" spans="1:26" ht="15.75" thickBot="1" x14ac:dyDescent="0.3">
      <c r="A64" s="33"/>
      <c r="B64" s="12"/>
      <c r="C64" s="43"/>
      <c r="N64" s="35"/>
      <c r="O64" s="88"/>
    </row>
    <row r="65" spans="1:16" ht="15.75" thickBot="1" x14ac:dyDescent="0.3">
      <c r="A65" s="33"/>
      <c r="B65" s="12"/>
      <c r="C65" s="43"/>
      <c r="N65" s="35"/>
      <c r="O65" s="88"/>
    </row>
    <row r="66" spans="1:16" ht="15.75" thickBot="1" x14ac:dyDescent="0.3">
      <c r="A66" s="33"/>
      <c r="B66" s="12"/>
      <c r="C66" s="43"/>
      <c r="N66" s="35"/>
      <c r="O66" s="88"/>
    </row>
    <row r="67" spans="1:16" ht="15.75" thickBot="1" x14ac:dyDescent="0.3">
      <c r="A67" s="33"/>
      <c r="B67" s="12"/>
      <c r="C67" s="43"/>
      <c r="N67" s="35"/>
      <c r="O67" s="88"/>
    </row>
    <row r="68" spans="1:16" ht="15.75" thickBot="1" x14ac:dyDescent="0.3">
      <c r="A68" s="33"/>
      <c r="B68" s="12"/>
      <c r="C68" s="43"/>
      <c r="N68" s="35"/>
      <c r="O68" s="88"/>
      <c r="P68" s="47"/>
    </row>
    <row r="69" spans="1:16" ht="15.75" thickBot="1" x14ac:dyDescent="0.3">
      <c r="A69" s="33"/>
      <c r="B69" s="12"/>
      <c r="C69" s="43"/>
      <c r="N69" s="35"/>
      <c r="O69" s="88"/>
      <c r="P69" s="47"/>
    </row>
    <row r="70" spans="1:16" ht="16.5" x14ac:dyDescent="0.3">
      <c r="A70" s="33"/>
      <c r="B70" s="12"/>
      <c r="C70" s="43"/>
      <c r="N70" s="35"/>
      <c r="O70" s="4"/>
    </row>
    <row r="71" spans="1:16" ht="16.5" x14ac:dyDescent="0.3">
      <c r="A71" s="33"/>
      <c r="B71" s="12"/>
      <c r="C71" s="43"/>
      <c r="N71" s="35"/>
      <c r="O71" s="4"/>
    </row>
    <row r="72" spans="1:16" ht="16.5" x14ac:dyDescent="0.3">
      <c r="A72" s="33"/>
      <c r="B72" s="12"/>
      <c r="C72" s="43"/>
      <c r="N72" s="35"/>
      <c r="O72" s="4"/>
    </row>
    <row r="73" spans="1:16" ht="16.5" x14ac:dyDescent="0.3">
      <c r="A73" s="33"/>
      <c r="B73" s="12"/>
      <c r="C73" s="43"/>
      <c r="N73" s="35"/>
      <c r="O73" s="4"/>
    </row>
    <row r="74" spans="1:16" ht="16.5" x14ac:dyDescent="0.3">
      <c r="A74" s="33"/>
      <c r="B74" s="12"/>
      <c r="C74" s="43"/>
      <c r="N74" s="35"/>
      <c r="O74" s="4"/>
    </row>
    <row r="75" spans="1:16" ht="16.5" x14ac:dyDescent="0.3">
      <c r="A75" s="33"/>
      <c r="B75" s="12"/>
      <c r="C75" s="43"/>
      <c r="N75" s="35"/>
      <c r="O75" s="4"/>
    </row>
    <row r="76" spans="1:16" ht="16.5" x14ac:dyDescent="0.3">
      <c r="A76" s="33"/>
      <c r="B76" s="12"/>
      <c r="C76" s="43"/>
      <c r="N76" s="35"/>
      <c r="O76" s="4"/>
    </row>
    <row r="77" spans="1:16" ht="16.5" x14ac:dyDescent="0.3">
      <c r="A77" s="33"/>
      <c r="B77" s="12"/>
      <c r="C77" s="43"/>
      <c r="N77" s="35"/>
      <c r="O77" s="4"/>
    </row>
    <row r="78" spans="1:16" ht="16.5" x14ac:dyDescent="0.3">
      <c r="A78" s="33"/>
      <c r="B78" s="12"/>
      <c r="C78" s="43"/>
      <c r="N78" s="35"/>
      <c r="O78" s="4"/>
    </row>
    <row r="79" spans="1:16" ht="16.5" x14ac:dyDescent="0.3">
      <c r="A79" s="33"/>
      <c r="B79" s="12"/>
      <c r="C79" s="43"/>
      <c r="N79" s="35"/>
      <c r="O79" s="4"/>
    </row>
    <row r="80" spans="1:16" ht="16.5" x14ac:dyDescent="0.3">
      <c r="A80" s="33"/>
      <c r="B80" s="12"/>
      <c r="C80" s="43"/>
      <c r="N80" s="35"/>
      <c r="O80" s="4"/>
    </row>
    <row r="81" spans="1:16" ht="16.5" x14ac:dyDescent="0.3">
      <c r="A81" s="33"/>
      <c r="B81" s="12"/>
      <c r="C81" s="43"/>
      <c r="N81" s="35"/>
      <c r="O81" s="4"/>
    </row>
    <row r="82" spans="1:16" ht="16.5" x14ac:dyDescent="0.3">
      <c r="A82" s="33"/>
      <c r="B82" s="12"/>
      <c r="C82" s="43"/>
      <c r="N82" s="35"/>
      <c r="O82" s="4"/>
    </row>
    <row r="83" spans="1:16" ht="16.5" x14ac:dyDescent="0.3">
      <c r="A83" s="33"/>
      <c r="B83" s="12"/>
      <c r="C83" s="43"/>
      <c r="N83" s="35"/>
      <c r="O83" s="4"/>
    </row>
    <row r="84" spans="1:16" ht="16.5" x14ac:dyDescent="0.3">
      <c r="A84" s="33"/>
      <c r="B84" s="12"/>
      <c r="C84" s="43"/>
      <c r="N84" s="35"/>
      <c r="O84" s="4"/>
      <c r="P84" s="46"/>
    </row>
    <row r="85" spans="1:16" ht="16.5" x14ac:dyDescent="0.3">
      <c r="A85" s="33"/>
      <c r="B85" s="12"/>
      <c r="C85" s="43"/>
      <c r="N85" s="35"/>
      <c r="O85" s="4"/>
      <c r="P85" s="46"/>
    </row>
    <row r="86" spans="1:16" ht="16.5" x14ac:dyDescent="0.3">
      <c r="A86" s="33"/>
      <c r="B86" s="12"/>
      <c r="C86" s="43"/>
      <c r="N86" s="35"/>
      <c r="O86" s="4"/>
      <c r="P86" s="15"/>
    </row>
    <row r="87" spans="1:16" x14ac:dyDescent="0.25">
      <c r="A87" s="37"/>
      <c r="B87" s="12"/>
      <c r="C87" s="43"/>
      <c r="N87" s="41"/>
    </row>
    <row r="88" spans="1:16" x14ac:dyDescent="0.25">
      <c r="B88" s="12"/>
      <c r="C88" s="43"/>
    </row>
    <row r="89" spans="1:16" x14ac:dyDescent="0.25">
      <c r="B89" s="12"/>
      <c r="C89" s="43"/>
    </row>
    <row r="91" spans="1:16" x14ac:dyDescent="0.25">
      <c r="N91" s="42"/>
    </row>
  </sheetData>
  <mergeCells count="1">
    <mergeCell ref="A51:D5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425A-B165-4AB8-A085-A9838EA26C45}">
  <dimension ref="A1:AD71"/>
  <sheetViews>
    <sheetView topLeftCell="A13" zoomScale="145" zoomScaleNormal="145" workbookViewId="0">
      <selection activeCell="G31" sqref="G31:H31"/>
    </sheetView>
  </sheetViews>
  <sheetFormatPr defaultRowHeight="15" x14ac:dyDescent="0.25"/>
  <cols>
    <col min="1" max="1" width="4.5703125" style="15" customWidth="1"/>
    <col min="2" max="2" width="5.140625" style="15" customWidth="1"/>
    <col min="3" max="3" width="5.140625" style="44" customWidth="1"/>
    <col min="4" max="4" width="6.85546875" style="15" customWidth="1"/>
    <col min="5" max="5" width="7.5703125" style="21" customWidth="1"/>
    <col min="6" max="6" width="7.140625" style="21" customWidth="1"/>
    <col min="7" max="7" width="6.42578125" style="21" customWidth="1"/>
    <col min="8" max="8" width="6.42578125" customWidth="1"/>
    <col min="9" max="9" width="7.140625" customWidth="1"/>
    <col min="10" max="10" width="11.28515625" customWidth="1"/>
    <col min="11" max="11" width="12.85546875" customWidth="1"/>
    <col min="12" max="12" width="6.42578125" customWidth="1"/>
    <col min="13" max="13" width="8.85546875" customWidth="1"/>
    <col min="14" max="14" width="9.42578125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60.75" customHeight="1" x14ac:dyDescent="0.25">
      <c r="A1" s="78" t="s">
        <v>1</v>
      </c>
      <c r="B1" s="76" t="s">
        <v>0</v>
      </c>
      <c r="C1" s="76" t="s">
        <v>2</v>
      </c>
      <c r="D1" s="76" t="s">
        <v>15</v>
      </c>
      <c r="E1" s="76" t="s">
        <v>34</v>
      </c>
      <c r="F1" s="76" t="s">
        <v>32</v>
      </c>
      <c r="G1" s="76" t="s">
        <v>33</v>
      </c>
      <c r="H1" s="76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201</v>
      </c>
      <c r="C2" s="80">
        <v>2</v>
      </c>
      <c r="D2" s="100" t="s">
        <v>31</v>
      </c>
      <c r="E2" s="100">
        <v>362</v>
      </c>
      <c r="F2" s="90">
        <v>30</v>
      </c>
      <c r="G2" s="90">
        <f t="shared" ref="G2:G30" si="0">E2+F2</f>
        <v>392</v>
      </c>
      <c r="H2" s="90">
        <f t="shared" ref="H2:H30" si="1">G2*1.1</f>
        <v>431.20000000000005</v>
      </c>
      <c r="I2" s="80">
        <v>9000</v>
      </c>
      <c r="J2" s="91">
        <f t="shared" ref="J2:J30" si="2">G2*I2</f>
        <v>3528000</v>
      </c>
      <c r="K2" s="92">
        <f t="shared" ref="K2:K30" si="3">J2*1.06</f>
        <v>3739680</v>
      </c>
      <c r="L2" s="93">
        <f t="shared" ref="L2:L30" si="4">MROUND((K2*0.025/12),500)</f>
        <v>8000</v>
      </c>
      <c r="M2" s="94">
        <f t="shared" ref="M2:M30" si="5">H2*2600</f>
        <v>1121120.0000000002</v>
      </c>
      <c r="N2" s="80" t="s">
        <v>36</v>
      </c>
      <c r="T2" s="53"/>
    </row>
    <row r="3" spans="1:28" x14ac:dyDescent="0.25">
      <c r="A3" s="80">
        <v>2</v>
      </c>
      <c r="B3" s="80">
        <v>202</v>
      </c>
      <c r="C3" s="80">
        <v>2</v>
      </c>
      <c r="D3" s="100" t="s">
        <v>31</v>
      </c>
      <c r="E3" s="125">
        <v>339</v>
      </c>
      <c r="F3" s="90">
        <v>30</v>
      </c>
      <c r="G3" s="90">
        <f t="shared" si="0"/>
        <v>369</v>
      </c>
      <c r="H3" s="90">
        <f t="shared" si="1"/>
        <v>405.90000000000003</v>
      </c>
      <c r="I3" s="80">
        <v>9000</v>
      </c>
      <c r="J3" s="91">
        <f t="shared" si="2"/>
        <v>3321000</v>
      </c>
      <c r="K3" s="92">
        <f t="shared" si="3"/>
        <v>3520260</v>
      </c>
      <c r="L3" s="93">
        <f t="shared" si="4"/>
        <v>7500</v>
      </c>
      <c r="M3" s="94">
        <f t="shared" si="5"/>
        <v>1055340</v>
      </c>
      <c r="N3" s="80" t="s">
        <v>36</v>
      </c>
      <c r="T3" s="53"/>
      <c r="U3" s="54"/>
      <c r="X3" s="54"/>
      <c r="Y3" s="3"/>
    </row>
    <row r="4" spans="1:28" x14ac:dyDescent="0.25">
      <c r="A4" s="80">
        <v>3</v>
      </c>
      <c r="B4" s="80">
        <v>203</v>
      </c>
      <c r="C4" s="80">
        <v>2</v>
      </c>
      <c r="D4" s="100" t="s">
        <v>30</v>
      </c>
      <c r="E4" s="125">
        <v>556</v>
      </c>
      <c r="F4" s="90">
        <v>33</v>
      </c>
      <c r="G4" s="90">
        <f t="shared" si="0"/>
        <v>589</v>
      </c>
      <c r="H4" s="90">
        <f t="shared" si="1"/>
        <v>647.90000000000009</v>
      </c>
      <c r="I4" s="80">
        <v>9000</v>
      </c>
      <c r="J4" s="91">
        <f t="shared" si="2"/>
        <v>5301000</v>
      </c>
      <c r="K4" s="92">
        <f t="shared" si="3"/>
        <v>5619060</v>
      </c>
      <c r="L4" s="93">
        <f t="shared" si="4"/>
        <v>11500</v>
      </c>
      <c r="M4" s="94">
        <f t="shared" si="5"/>
        <v>1684540.0000000002</v>
      </c>
      <c r="N4" s="80" t="s">
        <v>36</v>
      </c>
      <c r="T4" s="53"/>
      <c r="U4" s="54"/>
      <c r="X4" s="54"/>
      <c r="Y4" s="3"/>
    </row>
    <row r="5" spans="1:28" x14ac:dyDescent="0.25">
      <c r="A5" s="80">
        <v>4</v>
      </c>
      <c r="B5" s="80">
        <v>204</v>
      </c>
      <c r="C5" s="80">
        <v>2</v>
      </c>
      <c r="D5" s="100" t="s">
        <v>31</v>
      </c>
      <c r="E5" s="125">
        <v>360</v>
      </c>
      <c r="F5" s="90">
        <v>30</v>
      </c>
      <c r="G5" s="90">
        <f t="shared" si="0"/>
        <v>390</v>
      </c>
      <c r="H5" s="90">
        <f t="shared" si="1"/>
        <v>429.00000000000006</v>
      </c>
      <c r="I5" s="80">
        <v>9000</v>
      </c>
      <c r="J5" s="91">
        <f t="shared" si="2"/>
        <v>3510000</v>
      </c>
      <c r="K5" s="92">
        <f t="shared" si="3"/>
        <v>3720600</v>
      </c>
      <c r="L5" s="93">
        <f t="shared" si="4"/>
        <v>8000</v>
      </c>
      <c r="M5" s="94">
        <f t="shared" si="5"/>
        <v>1115400.0000000002</v>
      </c>
      <c r="N5" s="80" t="s">
        <v>36</v>
      </c>
      <c r="T5" s="53"/>
      <c r="U5" s="54"/>
      <c r="X5" s="54"/>
      <c r="Y5" s="3"/>
    </row>
    <row r="6" spans="1:28" x14ac:dyDescent="0.25">
      <c r="A6" s="80">
        <v>5</v>
      </c>
      <c r="B6" s="80">
        <v>205</v>
      </c>
      <c r="C6" s="80">
        <v>2</v>
      </c>
      <c r="D6" s="100" t="s">
        <v>31</v>
      </c>
      <c r="E6" s="125">
        <v>360</v>
      </c>
      <c r="F6" s="90">
        <v>30</v>
      </c>
      <c r="G6" s="90">
        <f t="shared" si="0"/>
        <v>390</v>
      </c>
      <c r="H6" s="90">
        <f t="shared" si="1"/>
        <v>429.00000000000006</v>
      </c>
      <c r="I6" s="80">
        <v>9000</v>
      </c>
      <c r="J6" s="91">
        <f t="shared" si="2"/>
        <v>3510000</v>
      </c>
      <c r="K6" s="92">
        <f t="shared" si="3"/>
        <v>3720600</v>
      </c>
      <c r="L6" s="93">
        <f t="shared" si="4"/>
        <v>8000</v>
      </c>
      <c r="M6" s="94">
        <f t="shared" si="5"/>
        <v>1115400.0000000002</v>
      </c>
      <c r="N6" s="80" t="s">
        <v>36</v>
      </c>
      <c r="T6" s="53"/>
      <c r="U6" s="54"/>
      <c r="X6" s="54"/>
      <c r="Y6" s="3"/>
    </row>
    <row r="7" spans="1:28" x14ac:dyDescent="0.25">
      <c r="A7" s="80">
        <v>6</v>
      </c>
      <c r="B7" s="80">
        <v>206</v>
      </c>
      <c r="C7" s="80">
        <v>2</v>
      </c>
      <c r="D7" s="100" t="s">
        <v>31</v>
      </c>
      <c r="E7" s="125">
        <v>361</v>
      </c>
      <c r="F7" s="90">
        <v>31</v>
      </c>
      <c r="G7" s="90">
        <f t="shared" si="0"/>
        <v>392</v>
      </c>
      <c r="H7" s="90">
        <f t="shared" si="1"/>
        <v>431.20000000000005</v>
      </c>
      <c r="I7" s="80">
        <v>9000</v>
      </c>
      <c r="J7" s="91">
        <f t="shared" si="2"/>
        <v>3528000</v>
      </c>
      <c r="K7" s="92">
        <f t="shared" si="3"/>
        <v>3739680</v>
      </c>
      <c r="L7" s="93">
        <f t="shared" si="4"/>
        <v>8000</v>
      </c>
      <c r="M7" s="94">
        <f t="shared" si="5"/>
        <v>1121120.0000000002</v>
      </c>
      <c r="N7" s="80" t="s">
        <v>36</v>
      </c>
      <c r="T7" s="53"/>
      <c r="U7" s="54"/>
      <c r="X7" s="54"/>
      <c r="Y7" s="3"/>
    </row>
    <row r="8" spans="1:28" x14ac:dyDescent="0.25">
      <c r="A8" s="80">
        <v>7</v>
      </c>
      <c r="B8" s="80">
        <v>207</v>
      </c>
      <c r="C8" s="80">
        <v>2</v>
      </c>
      <c r="D8" s="100" t="s">
        <v>31</v>
      </c>
      <c r="E8" s="125">
        <v>360</v>
      </c>
      <c r="F8" s="90">
        <v>31</v>
      </c>
      <c r="G8" s="90">
        <f t="shared" si="0"/>
        <v>391</v>
      </c>
      <c r="H8" s="90">
        <f t="shared" si="1"/>
        <v>430.1</v>
      </c>
      <c r="I8" s="80">
        <v>9000</v>
      </c>
      <c r="J8" s="91">
        <f t="shared" si="2"/>
        <v>3519000</v>
      </c>
      <c r="K8" s="92">
        <f t="shared" si="3"/>
        <v>3730140</v>
      </c>
      <c r="L8" s="93">
        <f t="shared" si="4"/>
        <v>8000</v>
      </c>
      <c r="M8" s="94">
        <f t="shared" si="5"/>
        <v>1118260</v>
      </c>
      <c r="N8" s="80" t="s">
        <v>36</v>
      </c>
      <c r="T8" s="53"/>
      <c r="U8" s="54"/>
      <c r="X8" s="54"/>
      <c r="Y8" s="3"/>
    </row>
    <row r="9" spans="1:28" x14ac:dyDescent="0.25">
      <c r="A9" s="80">
        <v>8</v>
      </c>
      <c r="B9" s="80">
        <v>401</v>
      </c>
      <c r="C9" s="80">
        <v>4</v>
      </c>
      <c r="D9" s="100" t="s">
        <v>31</v>
      </c>
      <c r="E9" s="125">
        <v>362</v>
      </c>
      <c r="F9" s="90">
        <v>30</v>
      </c>
      <c r="G9" s="90">
        <f t="shared" si="0"/>
        <v>392</v>
      </c>
      <c r="H9" s="90">
        <f t="shared" si="1"/>
        <v>431.20000000000005</v>
      </c>
      <c r="I9" s="80">
        <v>9000</v>
      </c>
      <c r="J9" s="91">
        <f t="shared" si="2"/>
        <v>3528000</v>
      </c>
      <c r="K9" s="92">
        <f t="shared" si="3"/>
        <v>3739680</v>
      </c>
      <c r="L9" s="93">
        <f t="shared" si="4"/>
        <v>8000</v>
      </c>
      <c r="M9" s="94">
        <f t="shared" si="5"/>
        <v>1121120.0000000002</v>
      </c>
      <c r="N9" s="80" t="s">
        <v>36</v>
      </c>
      <c r="Q9" t="s">
        <v>24</v>
      </c>
      <c r="R9">
        <v>1</v>
      </c>
      <c r="S9" t="s">
        <v>27</v>
      </c>
      <c r="T9" s="53">
        <v>33.606999999999999</v>
      </c>
      <c r="U9" s="54">
        <f>T9*10.764</f>
        <v>361.74574799999999</v>
      </c>
      <c r="V9" s="53"/>
      <c r="W9" s="53">
        <v>2.75</v>
      </c>
      <c r="X9" s="54">
        <f>W9*10.764</f>
        <v>29.600999999999999</v>
      </c>
      <c r="AA9" s="53"/>
      <c r="AB9" s="53"/>
    </row>
    <row r="10" spans="1:28" x14ac:dyDescent="0.25">
      <c r="A10" s="80">
        <v>9</v>
      </c>
      <c r="B10" s="80">
        <v>402</v>
      </c>
      <c r="C10" s="80">
        <v>4</v>
      </c>
      <c r="D10" s="100" t="s">
        <v>31</v>
      </c>
      <c r="E10" s="125">
        <v>339</v>
      </c>
      <c r="F10" s="90">
        <v>30</v>
      </c>
      <c r="G10" s="90">
        <f t="shared" si="0"/>
        <v>369</v>
      </c>
      <c r="H10" s="90">
        <f t="shared" si="1"/>
        <v>405.90000000000003</v>
      </c>
      <c r="I10" s="80">
        <v>9000</v>
      </c>
      <c r="J10" s="91">
        <f t="shared" si="2"/>
        <v>3321000</v>
      </c>
      <c r="K10" s="92">
        <f t="shared" si="3"/>
        <v>3520260</v>
      </c>
      <c r="L10" s="93">
        <f t="shared" si="4"/>
        <v>7500</v>
      </c>
      <c r="M10" s="94">
        <f t="shared" si="5"/>
        <v>1055340</v>
      </c>
      <c r="N10" s="80" t="s">
        <v>36</v>
      </c>
      <c r="R10">
        <v>2</v>
      </c>
      <c r="S10" t="s">
        <v>27</v>
      </c>
      <c r="T10" s="53">
        <v>31.469000000000001</v>
      </c>
      <c r="U10" s="54">
        <f t="shared" ref="U10:U15" si="6">T10*10.764</f>
        <v>338.73231599999997</v>
      </c>
      <c r="V10" s="53"/>
      <c r="W10" s="53">
        <v>2.75</v>
      </c>
      <c r="X10" s="54">
        <f t="shared" ref="X10:X15" si="7">W10*10.764</f>
        <v>29.600999999999999</v>
      </c>
      <c r="AA10" s="53"/>
      <c r="AB10" s="53"/>
    </row>
    <row r="11" spans="1:28" x14ac:dyDescent="0.25">
      <c r="A11" s="80">
        <v>10</v>
      </c>
      <c r="B11" s="80">
        <v>403</v>
      </c>
      <c r="C11" s="80">
        <v>4</v>
      </c>
      <c r="D11" s="100" t="s">
        <v>30</v>
      </c>
      <c r="E11" s="125">
        <v>556</v>
      </c>
      <c r="F11" s="90">
        <v>33</v>
      </c>
      <c r="G11" s="90">
        <f t="shared" si="0"/>
        <v>589</v>
      </c>
      <c r="H11" s="90">
        <f t="shared" si="1"/>
        <v>647.90000000000009</v>
      </c>
      <c r="I11" s="80">
        <v>9000</v>
      </c>
      <c r="J11" s="91">
        <f t="shared" si="2"/>
        <v>5301000</v>
      </c>
      <c r="K11" s="92">
        <f t="shared" si="3"/>
        <v>5619060</v>
      </c>
      <c r="L11" s="93">
        <f t="shared" si="4"/>
        <v>11500</v>
      </c>
      <c r="M11" s="94">
        <f t="shared" si="5"/>
        <v>1684540.0000000002</v>
      </c>
      <c r="N11" s="80" t="s">
        <v>36</v>
      </c>
      <c r="R11">
        <v>3</v>
      </c>
      <c r="S11" t="s">
        <v>26</v>
      </c>
      <c r="T11" s="53">
        <v>51.616</v>
      </c>
      <c r="U11" s="54">
        <f t="shared" si="6"/>
        <v>555.59462399999995</v>
      </c>
      <c r="V11" s="53"/>
      <c r="W11" s="53">
        <v>3.0489999999999999</v>
      </c>
      <c r="X11" s="54">
        <f t="shared" si="7"/>
        <v>32.819435999999996</v>
      </c>
      <c r="AA11" s="53"/>
      <c r="AB11" s="53"/>
    </row>
    <row r="12" spans="1:28" x14ac:dyDescent="0.25">
      <c r="A12" s="80">
        <v>11</v>
      </c>
      <c r="B12" s="80">
        <v>404</v>
      </c>
      <c r="C12" s="80">
        <v>4</v>
      </c>
      <c r="D12" s="100" t="s">
        <v>31</v>
      </c>
      <c r="E12" s="125">
        <v>360</v>
      </c>
      <c r="F12" s="90">
        <v>30</v>
      </c>
      <c r="G12" s="90">
        <f t="shared" si="0"/>
        <v>390</v>
      </c>
      <c r="H12" s="90">
        <f t="shared" si="1"/>
        <v>429.00000000000006</v>
      </c>
      <c r="I12" s="80">
        <v>9000</v>
      </c>
      <c r="J12" s="91">
        <f t="shared" si="2"/>
        <v>3510000</v>
      </c>
      <c r="K12" s="92">
        <f t="shared" si="3"/>
        <v>3720600</v>
      </c>
      <c r="L12" s="93">
        <f t="shared" si="4"/>
        <v>8000</v>
      </c>
      <c r="M12" s="94">
        <f t="shared" si="5"/>
        <v>1115400.0000000002</v>
      </c>
      <c r="N12" s="80" t="s">
        <v>36</v>
      </c>
      <c r="R12">
        <v>4</v>
      </c>
      <c r="S12" t="s">
        <v>27</v>
      </c>
      <c r="T12" s="53">
        <v>33.465000000000003</v>
      </c>
      <c r="U12" s="54">
        <f t="shared" si="6"/>
        <v>360.21726000000001</v>
      </c>
      <c r="V12" s="53"/>
      <c r="W12" s="53">
        <v>2.75</v>
      </c>
      <c r="X12" s="54">
        <f t="shared" si="7"/>
        <v>29.600999999999999</v>
      </c>
      <c r="AA12" s="53"/>
      <c r="AB12" s="53"/>
    </row>
    <row r="13" spans="1:28" x14ac:dyDescent="0.25">
      <c r="A13" s="80">
        <v>12</v>
      </c>
      <c r="B13" s="80">
        <v>405</v>
      </c>
      <c r="C13" s="80">
        <v>4</v>
      </c>
      <c r="D13" s="100" t="s">
        <v>31</v>
      </c>
      <c r="E13" s="125">
        <v>360</v>
      </c>
      <c r="F13" s="90">
        <v>30</v>
      </c>
      <c r="G13" s="90">
        <f t="shared" si="0"/>
        <v>390</v>
      </c>
      <c r="H13" s="90">
        <f t="shared" si="1"/>
        <v>429.00000000000006</v>
      </c>
      <c r="I13" s="80">
        <v>9000</v>
      </c>
      <c r="J13" s="91">
        <f t="shared" si="2"/>
        <v>3510000</v>
      </c>
      <c r="K13" s="92">
        <f t="shared" si="3"/>
        <v>3720600</v>
      </c>
      <c r="L13" s="93">
        <f t="shared" si="4"/>
        <v>8000</v>
      </c>
      <c r="M13" s="94">
        <f t="shared" si="5"/>
        <v>1115400.0000000002</v>
      </c>
      <c r="N13" s="80" t="s">
        <v>36</v>
      </c>
      <c r="R13">
        <v>5</v>
      </c>
      <c r="S13" t="s">
        <v>27</v>
      </c>
      <c r="T13" s="53">
        <v>33.414000000000001</v>
      </c>
      <c r="U13" s="54">
        <f t="shared" si="6"/>
        <v>359.668296</v>
      </c>
      <c r="V13" s="53"/>
      <c r="W13" s="53">
        <v>2.75</v>
      </c>
      <c r="X13" s="54">
        <f t="shared" si="7"/>
        <v>29.600999999999999</v>
      </c>
      <c r="AA13" s="53"/>
      <c r="AB13" s="53"/>
    </row>
    <row r="14" spans="1:28" x14ac:dyDescent="0.25">
      <c r="A14" s="80">
        <v>13</v>
      </c>
      <c r="B14" s="80">
        <v>406</v>
      </c>
      <c r="C14" s="80">
        <v>4</v>
      </c>
      <c r="D14" s="100" t="s">
        <v>31</v>
      </c>
      <c r="E14" s="125">
        <v>361</v>
      </c>
      <c r="F14" s="90">
        <v>31</v>
      </c>
      <c r="G14" s="90">
        <f t="shared" si="0"/>
        <v>392</v>
      </c>
      <c r="H14" s="90">
        <f t="shared" si="1"/>
        <v>431.20000000000005</v>
      </c>
      <c r="I14" s="80">
        <v>9000</v>
      </c>
      <c r="J14" s="91">
        <f t="shared" si="2"/>
        <v>3528000</v>
      </c>
      <c r="K14" s="92">
        <f t="shared" si="3"/>
        <v>3739680</v>
      </c>
      <c r="L14" s="93">
        <f t="shared" si="4"/>
        <v>8000</v>
      </c>
      <c r="M14" s="94">
        <f t="shared" si="5"/>
        <v>1121120.0000000002</v>
      </c>
      <c r="N14" s="80" t="s">
        <v>36</v>
      </c>
      <c r="R14">
        <v>6</v>
      </c>
      <c r="S14" t="s">
        <v>27</v>
      </c>
      <c r="T14" s="53">
        <v>33.518999999999998</v>
      </c>
      <c r="U14" s="54">
        <f t="shared" si="6"/>
        <v>360.79851599999995</v>
      </c>
      <c r="V14" s="53"/>
      <c r="W14" s="53">
        <v>2.8879999999999999</v>
      </c>
      <c r="X14" s="54">
        <f t="shared" si="7"/>
        <v>31.086431999999999</v>
      </c>
      <c r="AA14" s="53"/>
      <c r="AB14" s="53"/>
    </row>
    <row r="15" spans="1:28" x14ac:dyDescent="0.25">
      <c r="A15" s="80">
        <v>14</v>
      </c>
      <c r="B15" s="80">
        <v>407</v>
      </c>
      <c r="C15" s="80">
        <v>4</v>
      </c>
      <c r="D15" s="100" t="s">
        <v>31</v>
      </c>
      <c r="E15" s="125">
        <v>360</v>
      </c>
      <c r="F15" s="90">
        <v>31</v>
      </c>
      <c r="G15" s="90">
        <f t="shared" si="0"/>
        <v>391</v>
      </c>
      <c r="H15" s="90">
        <f t="shared" si="1"/>
        <v>430.1</v>
      </c>
      <c r="I15" s="80">
        <v>9000</v>
      </c>
      <c r="J15" s="91">
        <f t="shared" si="2"/>
        <v>3519000</v>
      </c>
      <c r="K15" s="92">
        <f t="shared" si="3"/>
        <v>3730140</v>
      </c>
      <c r="L15" s="93">
        <f t="shared" si="4"/>
        <v>8000</v>
      </c>
      <c r="M15" s="94">
        <f t="shared" si="5"/>
        <v>1118260</v>
      </c>
      <c r="N15" s="80" t="s">
        <v>36</v>
      </c>
      <c r="R15">
        <v>7</v>
      </c>
      <c r="S15" t="s">
        <v>27</v>
      </c>
      <c r="T15" s="53">
        <v>33.465000000000003</v>
      </c>
      <c r="U15" s="54">
        <f t="shared" si="6"/>
        <v>360.21726000000001</v>
      </c>
      <c r="V15" s="53"/>
      <c r="W15" s="53">
        <v>2.88</v>
      </c>
      <c r="X15" s="54">
        <f t="shared" si="7"/>
        <v>31.000319999999999</v>
      </c>
      <c r="AA15" s="53"/>
      <c r="AB15" s="53"/>
    </row>
    <row r="16" spans="1:28" ht="16.5" x14ac:dyDescent="0.3">
      <c r="A16" s="80">
        <v>15</v>
      </c>
      <c r="B16" s="80">
        <v>504</v>
      </c>
      <c r="C16" s="80">
        <v>5</v>
      </c>
      <c r="D16" s="100" t="s">
        <v>31</v>
      </c>
      <c r="E16" s="125">
        <v>360</v>
      </c>
      <c r="F16" s="90">
        <v>30</v>
      </c>
      <c r="G16" s="90">
        <f t="shared" si="0"/>
        <v>390</v>
      </c>
      <c r="H16" s="90">
        <f t="shared" si="1"/>
        <v>429.00000000000006</v>
      </c>
      <c r="I16" s="80">
        <v>9000</v>
      </c>
      <c r="J16" s="91">
        <f t="shared" si="2"/>
        <v>3510000</v>
      </c>
      <c r="K16" s="92">
        <f t="shared" si="3"/>
        <v>3720600</v>
      </c>
      <c r="L16" s="93">
        <f t="shared" si="4"/>
        <v>8000</v>
      </c>
      <c r="M16" s="94">
        <f t="shared" si="5"/>
        <v>1115400.0000000002</v>
      </c>
      <c r="N16" s="80" t="s">
        <v>36</v>
      </c>
      <c r="O16" s="4"/>
      <c r="T16" s="70"/>
      <c r="U16" s="54"/>
      <c r="W16" s="71"/>
      <c r="X16" s="54"/>
    </row>
    <row r="17" spans="1:24" ht="16.5" x14ac:dyDescent="0.3">
      <c r="A17" s="80">
        <v>16</v>
      </c>
      <c r="B17" s="80">
        <v>601</v>
      </c>
      <c r="C17" s="80">
        <v>6</v>
      </c>
      <c r="D17" s="100" t="s">
        <v>31</v>
      </c>
      <c r="E17" s="125">
        <v>362</v>
      </c>
      <c r="F17" s="90">
        <v>30</v>
      </c>
      <c r="G17" s="90">
        <f t="shared" si="0"/>
        <v>392</v>
      </c>
      <c r="H17" s="90">
        <f t="shared" si="1"/>
        <v>431.20000000000005</v>
      </c>
      <c r="I17" s="80">
        <v>9000</v>
      </c>
      <c r="J17" s="91">
        <f t="shared" si="2"/>
        <v>3528000</v>
      </c>
      <c r="K17" s="92">
        <f t="shared" si="3"/>
        <v>3739680</v>
      </c>
      <c r="L17" s="93">
        <f t="shared" si="4"/>
        <v>8000</v>
      </c>
      <c r="M17" s="94">
        <f t="shared" si="5"/>
        <v>1121120.0000000002</v>
      </c>
      <c r="N17" s="80" t="s">
        <v>36</v>
      </c>
      <c r="O17" s="4"/>
      <c r="T17" s="70"/>
      <c r="U17" s="54"/>
      <c r="V17" s="22"/>
      <c r="W17" s="71"/>
      <c r="X17" s="54"/>
    </row>
    <row r="18" spans="1:24" ht="16.5" x14ac:dyDescent="0.3">
      <c r="A18" s="80">
        <v>17</v>
      </c>
      <c r="B18" s="80">
        <v>602</v>
      </c>
      <c r="C18" s="80">
        <v>6</v>
      </c>
      <c r="D18" s="100" t="s">
        <v>31</v>
      </c>
      <c r="E18" s="125">
        <v>339</v>
      </c>
      <c r="F18" s="90">
        <v>30</v>
      </c>
      <c r="G18" s="90">
        <f t="shared" si="0"/>
        <v>369</v>
      </c>
      <c r="H18" s="90">
        <f t="shared" si="1"/>
        <v>405.90000000000003</v>
      </c>
      <c r="I18" s="80">
        <v>9000</v>
      </c>
      <c r="J18" s="91">
        <f t="shared" si="2"/>
        <v>3321000</v>
      </c>
      <c r="K18" s="92">
        <f t="shared" si="3"/>
        <v>3520260</v>
      </c>
      <c r="L18" s="93">
        <f t="shared" si="4"/>
        <v>7500</v>
      </c>
      <c r="M18" s="94">
        <f t="shared" si="5"/>
        <v>1055340</v>
      </c>
      <c r="N18" s="80" t="s">
        <v>36</v>
      </c>
      <c r="O18" s="4"/>
      <c r="T18" s="70"/>
      <c r="U18" s="54"/>
      <c r="V18" s="22"/>
      <c r="W18" s="71"/>
      <c r="X18" s="54"/>
    </row>
    <row r="19" spans="1:24" ht="16.5" x14ac:dyDescent="0.3">
      <c r="A19" s="80">
        <v>18</v>
      </c>
      <c r="B19" s="80">
        <v>603</v>
      </c>
      <c r="C19" s="80">
        <v>6</v>
      </c>
      <c r="D19" s="100" t="s">
        <v>30</v>
      </c>
      <c r="E19" s="125">
        <v>556</v>
      </c>
      <c r="F19" s="90">
        <v>33</v>
      </c>
      <c r="G19" s="90">
        <f t="shared" si="0"/>
        <v>589</v>
      </c>
      <c r="H19" s="90">
        <f t="shared" si="1"/>
        <v>647.90000000000009</v>
      </c>
      <c r="I19" s="80">
        <v>9000</v>
      </c>
      <c r="J19" s="91">
        <f t="shared" si="2"/>
        <v>5301000</v>
      </c>
      <c r="K19" s="92">
        <f t="shared" si="3"/>
        <v>5619060</v>
      </c>
      <c r="L19" s="93">
        <f t="shared" si="4"/>
        <v>11500</v>
      </c>
      <c r="M19" s="94">
        <f t="shared" si="5"/>
        <v>1684540.0000000002</v>
      </c>
      <c r="N19" s="80" t="s">
        <v>36</v>
      </c>
      <c r="O19" s="4"/>
      <c r="T19" s="70"/>
      <c r="U19" s="54"/>
      <c r="V19" s="22"/>
      <c r="W19" s="71"/>
      <c r="X19" s="54"/>
    </row>
    <row r="20" spans="1:24" ht="16.5" x14ac:dyDescent="0.3">
      <c r="A20" s="80">
        <v>19</v>
      </c>
      <c r="B20" s="80">
        <v>604</v>
      </c>
      <c r="C20" s="80">
        <v>6</v>
      </c>
      <c r="D20" s="100" t="s">
        <v>31</v>
      </c>
      <c r="E20" s="125">
        <v>360</v>
      </c>
      <c r="F20" s="90">
        <v>30</v>
      </c>
      <c r="G20" s="90">
        <f t="shared" si="0"/>
        <v>390</v>
      </c>
      <c r="H20" s="90">
        <f t="shared" si="1"/>
        <v>429.00000000000006</v>
      </c>
      <c r="I20" s="80">
        <v>9000</v>
      </c>
      <c r="J20" s="91">
        <f t="shared" si="2"/>
        <v>3510000</v>
      </c>
      <c r="K20" s="92">
        <f t="shared" si="3"/>
        <v>3720600</v>
      </c>
      <c r="L20" s="93">
        <f t="shared" si="4"/>
        <v>8000</v>
      </c>
      <c r="M20" s="94">
        <f t="shared" si="5"/>
        <v>1115400.0000000002</v>
      </c>
      <c r="N20" s="80" t="s">
        <v>36</v>
      </c>
      <c r="O20" s="4"/>
      <c r="R20" s="51"/>
      <c r="T20" s="70"/>
      <c r="U20" s="54"/>
      <c r="V20" s="22"/>
      <c r="W20" s="71"/>
      <c r="X20" s="54"/>
    </row>
    <row r="21" spans="1:24" ht="16.5" x14ac:dyDescent="0.3">
      <c r="A21" s="80">
        <v>20</v>
      </c>
      <c r="B21" s="80">
        <v>605</v>
      </c>
      <c r="C21" s="80">
        <v>6</v>
      </c>
      <c r="D21" s="100" t="s">
        <v>31</v>
      </c>
      <c r="E21" s="125">
        <v>360</v>
      </c>
      <c r="F21" s="90">
        <v>30</v>
      </c>
      <c r="G21" s="90">
        <f t="shared" si="0"/>
        <v>390</v>
      </c>
      <c r="H21" s="90">
        <f t="shared" si="1"/>
        <v>429.00000000000006</v>
      </c>
      <c r="I21" s="80">
        <v>9000</v>
      </c>
      <c r="J21" s="91">
        <f t="shared" si="2"/>
        <v>3510000</v>
      </c>
      <c r="K21" s="92">
        <f t="shared" si="3"/>
        <v>3720600</v>
      </c>
      <c r="L21" s="93">
        <f t="shared" si="4"/>
        <v>8000</v>
      </c>
      <c r="M21" s="94">
        <f t="shared" si="5"/>
        <v>1115400.0000000002</v>
      </c>
      <c r="N21" s="80" t="s">
        <v>36</v>
      </c>
      <c r="O21" s="4"/>
      <c r="R21" s="51"/>
      <c r="T21" s="70"/>
      <c r="U21" s="54"/>
      <c r="W21" s="71"/>
      <c r="X21" s="54"/>
    </row>
    <row r="22" spans="1:24" ht="16.5" x14ac:dyDescent="0.3">
      <c r="A22" s="80">
        <v>21</v>
      </c>
      <c r="B22" s="80">
        <v>606</v>
      </c>
      <c r="C22" s="80">
        <v>6</v>
      </c>
      <c r="D22" s="100" t="s">
        <v>31</v>
      </c>
      <c r="E22" s="125">
        <v>361</v>
      </c>
      <c r="F22" s="90">
        <v>31</v>
      </c>
      <c r="G22" s="90">
        <f t="shared" si="0"/>
        <v>392</v>
      </c>
      <c r="H22" s="90">
        <f t="shared" si="1"/>
        <v>431.20000000000005</v>
      </c>
      <c r="I22" s="80">
        <v>9000</v>
      </c>
      <c r="J22" s="91">
        <f t="shared" si="2"/>
        <v>3528000</v>
      </c>
      <c r="K22" s="92">
        <f t="shared" si="3"/>
        <v>3739680</v>
      </c>
      <c r="L22" s="93">
        <f t="shared" si="4"/>
        <v>8000</v>
      </c>
      <c r="M22" s="94">
        <f t="shared" si="5"/>
        <v>1121120.0000000002</v>
      </c>
      <c r="N22" s="80" t="s">
        <v>36</v>
      </c>
      <c r="O22" s="4"/>
      <c r="R22" s="51"/>
      <c r="T22" s="53"/>
      <c r="U22"/>
      <c r="V22" s="22"/>
      <c r="W22" s="10"/>
    </row>
    <row r="23" spans="1:24" ht="16.5" x14ac:dyDescent="0.3">
      <c r="A23" s="80">
        <v>22</v>
      </c>
      <c r="B23" s="80">
        <v>607</v>
      </c>
      <c r="C23" s="80">
        <v>6</v>
      </c>
      <c r="D23" s="100" t="s">
        <v>31</v>
      </c>
      <c r="E23" s="125">
        <v>360</v>
      </c>
      <c r="F23" s="90">
        <v>31</v>
      </c>
      <c r="G23" s="90">
        <f t="shared" si="0"/>
        <v>391</v>
      </c>
      <c r="H23" s="90">
        <f t="shared" si="1"/>
        <v>430.1</v>
      </c>
      <c r="I23" s="80">
        <v>9000</v>
      </c>
      <c r="J23" s="91">
        <f t="shared" si="2"/>
        <v>3519000</v>
      </c>
      <c r="K23" s="92">
        <f t="shared" si="3"/>
        <v>3730140</v>
      </c>
      <c r="L23" s="93">
        <f t="shared" si="4"/>
        <v>8000</v>
      </c>
      <c r="M23" s="94">
        <f t="shared" si="5"/>
        <v>1118260</v>
      </c>
      <c r="N23" s="80" t="s">
        <v>36</v>
      </c>
      <c r="O23" s="4"/>
      <c r="R23" s="51"/>
      <c r="T23" s="55"/>
      <c r="U23" s="22"/>
      <c r="V23" s="22"/>
      <c r="W23" s="10"/>
    </row>
    <row r="24" spans="1:24" ht="16.5" x14ac:dyDescent="0.3">
      <c r="A24" s="80">
        <v>23</v>
      </c>
      <c r="B24" s="80">
        <v>701</v>
      </c>
      <c r="C24" s="80">
        <v>7</v>
      </c>
      <c r="D24" s="100" t="s">
        <v>31</v>
      </c>
      <c r="E24" s="125">
        <v>362</v>
      </c>
      <c r="F24" s="90">
        <v>30</v>
      </c>
      <c r="G24" s="90">
        <f t="shared" si="0"/>
        <v>392</v>
      </c>
      <c r="H24" s="90">
        <f t="shared" si="1"/>
        <v>431.20000000000005</v>
      </c>
      <c r="I24" s="80">
        <v>9000</v>
      </c>
      <c r="J24" s="91">
        <f t="shared" si="2"/>
        <v>3528000</v>
      </c>
      <c r="K24" s="92">
        <f t="shared" si="3"/>
        <v>3739680</v>
      </c>
      <c r="L24" s="93">
        <f t="shared" si="4"/>
        <v>8000</v>
      </c>
      <c r="M24" s="94">
        <f t="shared" si="5"/>
        <v>1121120.0000000002</v>
      </c>
      <c r="N24" s="80" t="s">
        <v>36</v>
      </c>
      <c r="O24" s="4"/>
    </row>
    <row r="25" spans="1:24" ht="16.5" x14ac:dyDescent="0.3">
      <c r="A25" s="80">
        <v>24</v>
      </c>
      <c r="B25" s="80">
        <v>702</v>
      </c>
      <c r="C25" s="80">
        <v>7</v>
      </c>
      <c r="D25" s="100" t="s">
        <v>31</v>
      </c>
      <c r="E25" s="125">
        <v>339</v>
      </c>
      <c r="F25" s="90">
        <v>30</v>
      </c>
      <c r="G25" s="90">
        <f t="shared" si="0"/>
        <v>369</v>
      </c>
      <c r="H25" s="90">
        <f t="shared" si="1"/>
        <v>405.90000000000003</v>
      </c>
      <c r="I25" s="80">
        <v>9000</v>
      </c>
      <c r="J25" s="91">
        <f t="shared" si="2"/>
        <v>3321000</v>
      </c>
      <c r="K25" s="92">
        <f t="shared" si="3"/>
        <v>3520260</v>
      </c>
      <c r="L25" s="93">
        <f t="shared" si="4"/>
        <v>7500</v>
      </c>
      <c r="M25" s="94">
        <f t="shared" si="5"/>
        <v>1055340</v>
      </c>
      <c r="N25" s="80" t="s">
        <v>36</v>
      </c>
      <c r="O25" s="4"/>
    </row>
    <row r="26" spans="1:24" ht="16.5" x14ac:dyDescent="0.3">
      <c r="A26" s="80">
        <v>25</v>
      </c>
      <c r="B26" s="80">
        <v>703</v>
      </c>
      <c r="C26" s="80">
        <v>7</v>
      </c>
      <c r="D26" s="100" t="s">
        <v>30</v>
      </c>
      <c r="E26" s="125">
        <v>556</v>
      </c>
      <c r="F26" s="90">
        <v>33</v>
      </c>
      <c r="G26" s="90">
        <f t="shared" si="0"/>
        <v>589</v>
      </c>
      <c r="H26" s="90">
        <f t="shared" si="1"/>
        <v>647.90000000000009</v>
      </c>
      <c r="I26" s="80">
        <v>9000</v>
      </c>
      <c r="J26" s="91">
        <f t="shared" si="2"/>
        <v>5301000</v>
      </c>
      <c r="K26" s="92">
        <f t="shared" si="3"/>
        <v>5619060</v>
      </c>
      <c r="L26" s="93">
        <f t="shared" si="4"/>
        <v>11500</v>
      </c>
      <c r="M26" s="94">
        <f t="shared" si="5"/>
        <v>1684540.0000000002</v>
      </c>
      <c r="N26" s="80" t="s">
        <v>36</v>
      </c>
      <c r="O26" s="4"/>
      <c r="R26" s="51"/>
      <c r="T26" s="3"/>
      <c r="U26" s="3"/>
      <c r="V26" s="3"/>
      <c r="W26" s="3"/>
    </row>
    <row r="27" spans="1:24" ht="16.5" x14ac:dyDescent="0.3">
      <c r="A27" s="80">
        <v>26</v>
      </c>
      <c r="B27" s="80">
        <v>704</v>
      </c>
      <c r="C27" s="80">
        <v>7</v>
      </c>
      <c r="D27" s="100" t="s">
        <v>31</v>
      </c>
      <c r="E27" s="125">
        <v>360</v>
      </c>
      <c r="F27" s="90">
        <v>30</v>
      </c>
      <c r="G27" s="90">
        <f t="shared" si="0"/>
        <v>390</v>
      </c>
      <c r="H27" s="90">
        <f t="shared" si="1"/>
        <v>429.00000000000006</v>
      </c>
      <c r="I27" s="80">
        <v>9000</v>
      </c>
      <c r="J27" s="91">
        <f t="shared" si="2"/>
        <v>3510000</v>
      </c>
      <c r="K27" s="92">
        <f t="shared" si="3"/>
        <v>3720600</v>
      </c>
      <c r="L27" s="93">
        <f t="shared" si="4"/>
        <v>8000</v>
      </c>
      <c r="M27" s="94">
        <f t="shared" si="5"/>
        <v>1115400.0000000002</v>
      </c>
      <c r="N27" s="80" t="s">
        <v>36</v>
      </c>
      <c r="O27" s="4"/>
      <c r="R27" s="51"/>
      <c r="T27" s="22"/>
      <c r="U27"/>
      <c r="V27" s="22"/>
      <c r="W27" s="10"/>
    </row>
    <row r="28" spans="1:24" ht="16.5" x14ac:dyDescent="0.3">
      <c r="A28" s="80">
        <v>27</v>
      </c>
      <c r="B28" s="80">
        <v>705</v>
      </c>
      <c r="C28" s="80">
        <v>7</v>
      </c>
      <c r="D28" s="100" t="s">
        <v>31</v>
      </c>
      <c r="E28" s="125">
        <v>360</v>
      </c>
      <c r="F28" s="90">
        <v>30</v>
      </c>
      <c r="G28" s="90">
        <f t="shared" si="0"/>
        <v>390</v>
      </c>
      <c r="H28" s="90">
        <f t="shared" si="1"/>
        <v>429.00000000000006</v>
      </c>
      <c r="I28" s="80">
        <v>9000</v>
      </c>
      <c r="J28" s="91">
        <f t="shared" si="2"/>
        <v>3510000</v>
      </c>
      <c r="K28" s="92">
        <f t="shared" si="3"/>
        <v>3720600</v>
      </c>
      <c r="L28" s="93">
        <f t="shared" si="4"/>
        <v>8000</v>
      </c>
      <c r="M28" s="94">
        <f t="shared" si="5"/>
        <v>1115400.0000000002</v>
      </c>
      <c r="N28" s="80" t="s">
        <v>36</v>
      </c>
      <c r="O28" s="4"/>
    </row>
    <row r="29" spans="1:24" ht="16.5" x14ac:dyDescent="0.3">
      <c r="A29" s="80">
        <v>28</v>
      </c>
      <c r="B29" s="80">
        <v>706</v>
      </c>
      <c r="C29" s="80">
        <v>7</v>
      </c>
      <c r="D29" s="100" t="s">
        <v>31</v>
      </c>
      <c r="E29" s="125">
        <v>361</v>
      </c>
      <c r="F29" s="90">
        <v>31</v>
      </c>
      <c r="G29" s="90">
        <f t="shared" si="0"/>
        <v>392</v>
      </c>
      <c r="H29" s="90">
        <f t="shared" si="1"/>
        <v>431.20000000000005</v>
      </c>
      <c r="I29" s="80">
        <v>9000</v>
      </c>
      <c r="J29" s="91">
        <f t="shared" si="2"/>
        <v>3528000</v>
      </c>
      <c r="K29" s="92">
        <f t="shared" si="3"/>
        <v>3739680</v>
      </c>
      <c r="L29" s="93">
        <f t="shared" si="4"/>
        <v>8000</v>
      </c>
      <c r="M29" s="94">
        <f t="shared" si="5"/>
        <v>1121120.0000000002</v>
      </c>
      <c r="N29" s="80" t="s">
        <v>36</v>
      </c>
      <c r="O29" s="4"/>
    </row>
    <row r="30" spans="1:24" ht="16.5" x14ac:dyDescent="0.3">
      <c r="A30" s="80">
        <v>29</v>
      </c>
      <c r="B30" s="80">
        <v>707</v>
      </c>
      <c r="C30" s="80">
        <v>7</v>
      </c>
      <c r="D30" s="100" t="s">
        <v>31</v>
      </c>
      <c r="E30" s="125">
        <v>360</v>
      </c>
      <c r="F30" s="90">
        <v>31</v>
      </c>
      <c r="G30" s="90">
        <f t="shared" si="0"/>
        <v>391</v>
      </c>
      <c r="H30" s="90">
        <f t="shared" si="1"/>
        <v>430.1</v>
      </c>
      <c r="I30" s="80">
        <v>9000</v>
      </c>
      <c r="J30" s="91">
        <f t="shared" si="2"/>
        <v>3519000</v>
      </c>
      <c r="K30" s="92">
        <f t="shared" si="3"/>
        <v>3730140</v>
      </c>
      <c r="L30" s="93">
        <f t="shared" si="4"/>
        <v>8000</v>
      </c>
      <c r="M30" s="94">
        <f t="shared" si="5"/>
        <v>1118260</v>
      </c>
      <c r="N30" s="80" t="s">
        <v>36</v>
      </c>
      <c r="O30" s="4"/>
    </row>
    <row r="31" spans="1:24" ht="16.5" x14ac:dyDescent="0.3">
      <c r="A31" s="128" t="s">
        <v>3</v>
      </c>
      <c r="B31" s="129"/>
      <c r="C31" s="129"/>
      <c r="D31" s="130"/>
      <c r="E31" s="95">
        <f>SUM(E2:E30)</f>
        <v>11152</v>
      </c>
      <c r="F31" s="96">
        <f>SUM(F2:F30)</f>
        <v>890</v>
      </c>
      <c r="G31" s="96">
        <f>SUM(G2:G30)</f>
        <v>12042</v>
      </c>
      <c r="H31" s="96">
        <f>SUM(H2:H30)</f>
        <v>13246.200000000003</v>
      </c>
      <c r="I31" s="96"/>
      <c r="J31" s="97">
        <f>SUM(J2:J30)</f>
        <v>108378000</v>
      </c>
      <c r="K31" s="97">
        <f>SUM(K2:K30)</f>
        <v>114880680</v>
      </c>
      <c r="L31" s="98"/>
      <c r="M31" s="99">
        <f>SUM(M2:M30)</f>
        <v>34440120</v>
      </c>
      <c r="N31" s="80"/>
      <c r="O31" s="4"/>
    </row>
    <row r="32" spans="1:24" ht="16.5" x14ac:dyDescent="0.3">
      <c r="A32" s="58"/>
      <c r="B32" s="59"/>
      <c r="C32" s="60"/>
      <c r="D32" s="59"/>
      <c r="E32" s="61"/>
      <c r="F32" s="61"/>
      <c r="G32" s="61"/>
      <c r="H32" s="59"/>
      <c r="I32" s="58"/>
      <c r="J32" s="85"/>
      <c r="K32" s="85"/>
      <c r="L32" s="86"/>
      <c r="M32" s="87"/>
      <c r="N32" s="35"/>
      <c r="O32" s="4"/>
    </row>
    <row r="33" spans="1:26" ht="16.5" x14ac:dyDescent="0.3">
      <c r="A33" s="33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35"/>
      <c r="O33" s="4"/>
      <c r="Y33" s="53"/>
      <c r="Z33" s="53"/>
    </row>
    <row r="34" spans="1:26" x14ac:dyDescent="0.25">
      <c r="A34" s="33"/>
      <c r="B34" s="12"/>
      <c r="C34" s="43"/>
      <c r="D34" s="12"/>
      <c r="E34" s="12"/>
      <c r="F34" s="12"/>
      <c r="G34" s="12"/>
      <c r="H34" s="12"/>
      <c r="I34" s="33"/>
      <c r="J34" s="27"/>
      <c r="K34" s="27"/>
      <c r="L34" s="34"/>
      <c r="M34" s="26"/>
      <c r="N34" s="35"/>
      <c r="Y34" s="53"/>
      <c r="Z34" s="53"/>
    </row>
    <row r="35" spans="1:26" x14ac:dyDescent="0.25">
      <c r="A35" s="33"/>
      <c r="B35" s="12"/>
      <c r="C35" s="43"/>
      <c r="D35" s="37"/>
      <c r="E35" s="38"/>
      <c r="F35" s="38"/>
      <c r="G35" s="38"/>
      <c r="H35" s="38"/>
      <c r="I35" s="33"/>
      <c r="J35" s="39"/>
      <c r="K35" s="39"/>
      <c r="L35" s="40"/>
      <c r="M35" s="41"/>
      <c r="N35" s="35"/>
      <c r="Y35" s="53"/>
      <c r="Z35" s="53"/>
    </row>
    <row r="36" spans="1:26" ht="16.5" x14ac:dyDescent="0.3">
      <c r="A36" s="33"/>
      <c r="B36" s="12"/>
      <c r="C36" s="43"/>
      <c r="N36" s="35"/>
      <c r="O36" s="4"/>
      <c r="Y36" s="53"/>
      <c r="Z36" s="53"/>
    </row>
    <row r="37" spans="1:26" ht="16.5" x14ac:dyDescent="0.3">
      <c r="A37" s="33"/>
      <c r="B37" s="12"/>
      <c r="C37" s="43"/>
      <c r="N37" s="35"/>
      <c r="O37" s="4"/>
      <c r="Y37" s="53"/>
      <c r="Z37" s="53"/>
    </row>
    <row r="38" spans="1:26" ht="17.25" thickBot="1" x14ac:dyDescent="0.35">
      <c r="A38" s="33"/>
      <c r="B38" s="12"/>
      <c r="C38" s="43"/>
      <c r="N38" s="35"/>
      <c r="O38" s="4"/>
      <c r="Y38" s="53"/>
      <c r="Z38" s="53"/>
    </row>
    <row r="39" spans="1:26" ht="15.75" thickBot="1" x14ac:dyDescent="0.3">
      <c r="A39" s="33"/>
      <c r="B39" s="12"/>
      <c r="C39" s="43"/>
      <c r="H39" s="3"/>
      <c r="M39" s="42"/>
      <c r="N39" s="35"/>
      <c r="O39" s="88"/>
      <c r="Y39" s="53"/>
      <c r="Z39" s="53"/>
    </row>
    <row r="40" spans="1:26" ht="15.75" thickBot="1" x14ac:dyDescent="0.3">
      <c r="A40" s="33"/>
      <c r="B40" s="12"/>
      <c r="C40" s="43"/>
      <c r="N40" s="35"/>
      <c r="O40" s="88"/>
      <c r="Y40" s="53"/>
      <c r="Z40" s="53"/>
    </row>
    <row r="41" spans="1:26" ht="15.75" thickBot="1" x14ac:dyDescent="0.3">
      <c r="A41" s="33"/>
      <c r="B41" s="12"/>
      <c r="C41" s="43"/>
      <c r="N41" s="35"/>
      <c r="O41" s="88"/>
      <c r="Y41" s="53"/>
      <c r="Z41" s="53"/>
    </row>
    <row r="42" spans="1:26" ht="15.75" thickBot="1" x14ac:dyDescent="0.3">
      <c r="A42" s="33"/>
      <c r="B42" s="12"/>
      <c r="C42" s="43"/>
      <c r="N42" s="35"/>
      <c r="O42" s="88"/>
      <c r="Y42" s="53"/>
      <c r="Z42" s="53"/>
    </row>
    <row r="43" spans="1:26" ht="15.75" thickBot="1" x14ac:dyDescent="0.3">
      <c r="A43" s="33"/>
      <c r="B43" s="12"/>
      <c r="C43" s="43"/>
      <c r="N43" s="35"/>
      <c r="O43" s="88"/>
      <c r="Y43" s="53"/>
      <c r="Z43" s="53"/>
    </row>
    <row r="44" spans="1:26" ht="15.75" thickBot="1" x14ac:dyDescent="0.3">
      <c r="A44" s="33"/>
      <c r="B44" s="12"/>
      <c r="C44" s="43"/>
      <c r="N44" s="35"/>
      <c r="O44" s="88"/>
    </row>
    <row r="45" spans="1:26" ht="15.75" thickBot="1" x14ac:dyDescent="0.3">
      <c r="A45" s="33"/>
      <c r="B45" s="12"/>
      <c r="C45" s="43"/>
      <c r="N45" s="35"/>
      <c r="O45" s="88"/>
    </row>
    <row r="46" spans="1:26" ht="15.75" thickBot="1" x14ac:dyDescent="0.3">
      <c r="A46" s="33"/>
      <c r="B46" s="12"/>
      <c r="C46" s="43"/>
      <c r="N46" s="35"/>
      <c r="O46" s="88"/>
    </row>
    <row r="47" spans="1:26" ht="15.75" thickBot="1" x14ac:dyDescent="0.3">
      <c r="A47" s="33"/>
      <c r="B47" s="12"/>
      <c r="C47" s="43"/>
      <c r="N47" s="35"/>
      <c r="O47" s="88"/>
    </row>
    <row r="48" spans="1:26" ht="15.75" thickBot="1" x14ac:dyDescent="0.3">
      <c r="A48" s="33"/>
      <c r="B48" s="12"/>
      <c r="C48" s="43"/>
      <c r="N48" s="35"/>
      <c r="O48" s="88"/>
      <c r="P48" s="47"/>
    </row>
    <row r="49" spans="1:16" ht="15.75" thickBot="1" x14ac:dyDescent="0.3">
      <c r="A49" s="33"/>
      <c r="B49" s="12"/>
      <c r="C49" s="43"/>
      <c r="N49" s="35"/>
      <c r="O49" s="88"/>
      <c r="P49" s="47"/>
    </row>
    <row r="50" spans="1:16" ht="16.5" x14ac:dyDescent="0.3">
      <c r="A50" s="33"/>
      <c r="B50" s="12"/>
      <c r="C50" s="43"/>
      <c r="N50" s="35"/>
      <c r="O50" s="4"/>
    </row>
    <row r="51" spans="1:16" ht="16.5" x14ac:dyDescent="0.3">
      <c r="A51" s="33"/>
      <c r="B51" s="12"/>
      <c r="C51" s="43"/>
      <c r="N51" s="35"/>
      <c r="O51" s="4"/>
    </row>
    <row r="52" spans="1:16" ht="16.5" x14ac:dyDescent="0.3">
      <c r="A52" s="33"/>
      <c r="B52" s="12"/>
      <c r="C52" s="43"/>
      <c r="N52" s="35"/>
      <c r="O52" s="4"/>
    </row>
    <row r="53" spans="1:16" ht="16.5" x14ac:dyDescent="0.3">
      <c r="A53" s="33"/>
      <c r="B53" s="12"/>
      <c r="C53" s="43"/>
      <c r="N53" s="35"/>
      <c r="O53" s="4"/>
    </row>
    <row r="54" spans="1:16" ht="16.5" x14ac:dyDescent="0.3">
      <c r="A54" s="33"/>
      <c r="B54" s="12"/>
      <c r="C54" s="43"/>
      <c r="N54" s="35"/>
      <c r="O54" s="4"/>
    </row>
    <row r="55" spans="1:16" ht="16.5" x14ac:dyDescent="0.3">
      <c r="A55" s="33"/>
      <c r="B55" s="12"/>
      <c r="C55" s="43"/>
      <c r="N55" s="35"/>
      <c r="O55" s="4"/>
    </row>
    <row r="56" spans="1:16" ht="16.5" x14ac:dyDescent="0.3">
      <c r="A56" s="33"/>
      <c r="B56" s="12"/>
      <c r="C56" s="43"/>
      <c r="N56" s="35"/>
      <c r="O56" s="4"/>
    </row>
    <row r="57" spans="1:16" ht="16.5" x14ac:dyDescent="0.3">
      <c r="A57" s="33"/>
      <c r="B57" s="12"/>
      <c r="C57" s="43"/>
      <c r="N57" s="35"/>
      <c r="O57" s="4"/>
    </row>
    <row r="58" spans="1:16" ht="16.5" x14ac:dyDescent="0.3">
      <c r="A58" s="33"/>
      <c r="B58" s="12"/>
      <c r="C58" s="43"/>
      <c r="N58" s="35"/>
      <c r="O58" s="4"/>
    </row>
    <row r="59" spans="1:16" ht="16.5" x14ac:dyDescent="0.3">
      <c r="A59" s="33"/>
      <c r="B59" s="12"/>
      <c r="C59" s="43"/>
      <c r="N59" s="35"/>
      <c r="O59" s="4"/>
    </row>
    <row r="60" spans="1:16" ht="16.5" x14ac:dyDescent="0.3">
      <c r="A60" s="33"/>
      <c r="B60" s="12"/>
      <c r="C60" s="43"/>
      <c r="N60" s="35"/>
      <c r="O60" s="4"/>
    </row>
    <row r="61" spans="1:16" ht="16.5" x14ac:dyDescent="0.3">
      <c r="A61" s="33"/>
      <c r="B61" s="12"/>
      <c r="C61" s="43"/>
      <c r="N61" s="35"/>
      <c r="O61" s="4"/>
    </row>
    <row r="62" spans="1:16" ht="16.5" x14ac:dyDescent="0.3">
      <c r="A62" s="33"/>
      <c r="B62" s="12"/>
      <c r="C62" s="43"/>
      <c r="N62" s="35"/>
      <c r="O62" s="4"/>
    </row>
    <row r="63" spans="1:16" ht="16.5" x14ac:dyDescent="0.3">
      <c r="A63" s="33"/>
      <c r="B63" s="12"/>
      <c r="C63" s="43"/>
      <c r="N63" s="35"/>
      <c r="O63" s="4"/>
    </row>
    <row r="64" spans="1:16" ht="16.5" x14ac:dyDescent="0.3">
      <c r="A64" s="33"/>
      <c r="B64" s="12"/>
      <c r="C64" s="43"/>
      <c r="N64" s="35"/>
      <c r="O64" s="4"/>
      <c r="P64" s="46"/>
    </row>
    <row r="65" spans="1:16" ht="16.5" x14ac:dyDescent="0.3">
      <c r="A65" s="33"/>
      <c r="B65" s="12"/>
      <c r="C65" s="43"/>
      <c r="N65" s="35"/>
      <c r="O65" s="4"/>
      <c r="P65" s="46"/>
    </row>
    <row r="66" spans="1:16" ht="16.5" x14ac:dyDescent="0.3">
      <c r="A66" s="33"/>
      <c r="B66" s="12"/>
      <c r="C66" s="43"/>
      <c r="N66" s="35"/>
      <c r="O66" s="4"/>
      <c r="P66" s="15"/>
    </row>
    <row r="67" spans="1:16" x14ac:dyDescent="0.25">
      <c r="A67" s="37"/>
      <c r="B67" s="12"/>
      <c r="C67" s="43"/>
      <c r="N67" s="41"/>
    </row>
    <row r="68" spans="1:16" x14ac:dyDescent="0.25">
      <c r="B68" s="12"/>
      <c r="C68" s="43"/>
    </row>
    <row r="69" spans="1:16" x14ac:dyDescent="0.25">
      <c r="B69" s="12"/>
      <c r="C69" s="43"/>
    </row>
    <row r="71" spans="1:16" x14ac:dyDescent="0.25">
      <c r="N71" s="42"/>
    </row>
  </sheetData>
  <mergeCells count="1">
    <mergeCell ref="A31:D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6792-DAF5-43CB-8AB0-995E8CD63BDE}">
  <dimension ref="A1:AD62"/>
  <sheetViews>
    <sheetView topLeftCell="A7" zoomScale="145" zoomScaleNormal="145" workbookViewId="0">
      <selection activeCell="G22" sqref="G22:H22"/>
    </sheetView>
  </sheetViews>
  <sheetFormatPr defaultRowHeight="15" x14ac:dyDescent="0.25"/>
  <cols>
    <col min="1" max="1" width="4.5703125" style="15" customWidth="1"/>
    <col min="2" max="2" width="5.140625" style="15" customWidth="1"/>
    <col min="3" max="3" width="5.140625" style="44" customWidth="1"/>
    <col min="4" max="4" width="6.85546875" style="15" customWidth="1"/>
    <col min="5" max="5" width="7.5703125" style="21" customWidth="1"/>
    <col min="6" max="6" width="7.140625" style="21" customWidth="1"/>
    <col min="7" max="7" width="6.42578125" style="21" customWidth="1"/>
    <col min="8" max="8" width="6.42578125" customWidth="1"/>
    <col min="9" max="9" width="7.140625" customWidth="1"/>
    <col min="10" max="10" width="11.28515625" customWidth="1"/>
    <col min="11" max="11" width="12.85546875" customWidth="1"/>
    <col min="12" max="12" width="6.42578125" customWidth="1"/>
    <col min="13" max="13" width="8.85546875" customWidth="1"/>
    <col min="14" max="14" width="9.42578125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60.75" customHeight="1" x14ac:dyDescent="0.25">
      <c r="A1" s="78" t="s">
        <v>1</v>
      </c>
      <c r="B1" s="76" t="s">
        <v>0</v>
      </c>
      <c r="C1" s="76" t="s">
        <v>2</v>
      </c>
      <c r="D1" s="76" t="s">
        <v>15</v>
      </c>
      <c r="E1" s="76" t="s">
        <v>34</v>
      </c>
      <c r="F1" s="76" t="s">
        <v>32</v>
      </c>
      <c r="G1" s="76" t="s">
        <v>33</v>
      </c>
      <c r="H1" s="76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101</v>
      </c>
      <c r="C2" s="80">
        <v>1</v>
      </c>
      <c r="D2" s="100" t="s">
        <v>31</v>
      </c>
      <c r="E2" s="100">
        <v>362</v>
      </c>
      <c r="F2" s="90">
        <v>30</v>
      </c>
      <c r="G2" s="90">
        <f>E2+F2</f>
        <v>392</v>
      </c>
      <c r="H2" s="90">
        <f>G2*1.1</f>
        <v>431.20000000000005</v>
      </c>
      <c r="I2" s="80">
        <v>8500</v>
      </c>
      <c r="J2" s="91">
        <v>0</v>
      </c>
      <c r="K2" s="92">
        <f>J2*1.06</f>
        <v>0</v>
      </c>
      <c r="L2" s="93">
        <f>MROUND((K2*0.025/12),500)</f>
        <v>0</v>
      </c>
      <c r="M2" s="94">
        <f>H2*2600</f>
        <v>1121120.0000000002</v>
      </c>
      <c r="N2" s="80" t="s">
        <v>37</v>
      </c>
    </row>
    <row r="3" spans="1:28" x14ac:dyDescent="0.25">
      <c r="A3" s="80">
        <v>2</v>
      </c>
      <c r="B3" s="80">
        <v>102</v>
      </c>
      <c r="C3" s="80">
        <v>1</v>
      </c>
      <c r="D3" s="100" t="s">
        <v>31</v>
      </c>
      <c r="E3" s="125">
        <v>339</v>
      </c>
      <c r="F3" s="90">
        <v>30</v>
      </c>
      <c r="G3" s="90">
        <f t="shared" ref="G3:G21" si="0">E3+F3</f>
        <v>369</v>
      </c>
      <c r="H3" s="90">
        <f t="shared" ref="H3:H21" si="1">G3*1.1</f>
        <v>405.90000000000003</v>
      </c>
      <c r="I3" s="80">
        <v>8500</v>
      </c>
      <c r="J3" s="91">
        <v>0</v>
      </c>
      <c r="K3" s="92">
        <f t="shared" ref="K3:K21" si="2">J3*1.06</f>
        <v>0</v>
      </c>
      <c r="L3" s="93">
        <f t="shared" ref="L3:L21" si="3">MROUND((K3*0.025/12),500)</f>
        <v>0</v>
      </c>
      <c r="M3" s="94">
        <f t="shared" ref="M3:M21" si="4">H3*2600</f>
        <v>1055340</v>
      </c>
      <c r="N3" s="80" t="s">
        <v>37</v>
      </c>
    </row>
    <row r="4" spans="1:28" x14ac:dyDescent="0.25">
      <c r="A4" s="80">
        <v>3</v>
      </c>
      <c r="B4" s="80">
        <v>103</v>
      </c>
      <c r="C4" s="80">
        <v>1</v>
      </c>
      <c r="D4" s="100" t="s">
        <v>30</v>
      </c>
      <c r="E4" s="125">
        <v>556</v>
      </c>
      <c r="F4" s="90">
        <v>33</v>
      </c>
      <c r="G4" s="90">
        <f t="shared" si="0"/>
        <v>589</v>
      </c>
      <c r="H4" s="90">
        <f t="shared" si="1"/>
        <v>647.90000000000009</v>
      </c>
      <c r="I4" s="80">
        <v>8500</v>
      </c>
      <c r="J4" s="91">
        <v>0</v>
      </c>
      <c r="K4" s="92">
        <f t="shared" si="2"/>
        <v>0</v>
      </c>
      <c r="L4" s="93">
        <f t="shared" si="3"/>
        <v>0</v>
      </c>
      <c r="M4" s="94">
        <f t="shared" si="4"/>
        <v>1684540.0000000002</v>
      </c>
      <c r="N4" s="80" t="s">
        <v>37</v>
      </c>
    </row>
    <row r="5" spans="1:28" x14ac:dyDescent="0.25">
      <c r="A5" s="80">
        <v>4</v>
      </c>
      <c r="B5" s="80">
        <v>104</v>
      </c>
      <c r="C5" s="80">
        <v>1</v>
      </c>
      <c r="D5" s="100" t="s">
        <v>31</v>
      </c>
      <c r="E5" s="125">
        <v>360</v>
      </c>
      <c r="F5" s="90">
        <v>30</v>
      </c>
      <c r="G5" s="90">
        <f t="shared" si="0"/>
        <v>390</v>
      </c>
      <c r="H5" s="90">
        <f t="shared" si="1"/>
        <v>429.00000000000006</v>
      </c>
      <c r="I5" s="80">
        <v>8500</v>
      </c>
      <c r="J5" s="91">
        <v>0</v>
      </c>
      <c r="K5" s="92">
        <f t="shared" si="2"/>
        <v>0</v>
      </c>
      <c r="L5" s="93">
        <f t="shared" si="3"/>
        <v>0</v>
      </c>
      <c r="M5" s="94">
        <f t="shared" si="4"/>
        <v>1115400.0000000002</v>
      </c>
      <c r="N5" s="80" t="s">
        <v>37</v>
      </c>
    </row>
    <row r="6" spans="1:28" x14ac:dyDescent="0.25">
      <c r="A6" s="80">
        <v>5</v>
      </c>
      <c r="B6" s="80">
        <v>105</v>
      </c>
      <c r="C6" s="80">
        <v>1</v>
      </c>
      <c r="D6" s="100" t="s">
        <v>31</v>
      </c>
      <c r="E6" s="125">
        <v>360</v>
      </c>
      <c r="F6" s="90">
        <v>30</v>
      </c>
      <c r="G6" s="90">
        <f t="shared" si="0"/>
        <v>390</v>
      </c>
      <c r="H6" s="90">
        <f t="shared" si="1"/>
        <v>429.00000000000006</v>
      </c>
      <c r="I6" s="80">
        <v>8500</v>
      </c>
      <c r="J6" s="91">
        <v>0</v>
      </c>
      <c r="K6" s="92">
        <f t="shared" si="2"/>
        <v>0</v>
      </c>
      <c r="L6" s="93">
        <f t="shared" si="3"/>
        <v>0</v>
      </c>
      <c r="M6" s="94">
        <f t="shared" si="4"/>
        <v>1115400.0000000002</v>
      </c>
      <c r="N6" s="80" t="s">
        <v>37</v>
      </c>
    </row>
    <row r="7" spans="1:28" x14ac:dyDescent="0.25">
      <c r="A7" s="80">
        <v>6</v>
      </c>
      <c r="B7" s="80">
        <v>106</v>
      </c>
      <c r="C7" s="80">
        <v>1</v>
      </c>
      <c r="D7" s="100" t="s">
        <v>31</v>
      </c>
      <c r="E7" s="125">
        <v>361</v>
      </c>
      <c r="F7" s="90">
        <v>31</v>
      </c>
      <c r="G7" s="90">
        <f t="shared" si="0"/>
        <v>392</v>
      </c>
      <c r="H7" s="90">
        <f t="shared" si="1"/>
        <v>431.20000000000005</v>
      </c>
      <c r="I7" s="80">
        <v>8500</v>
      </c>
      <c r="J7" s="91">
        <v>0</v>
      </c>
      <c r="K7" s="92">
        <f t="shared" si="2"/>
        <v>0</v>
      </c>
      <c r="L7" s="93">
        <f t="shared" si="3"/>
        <v>0</v>
      </c>
      <c r="M7" s="94">
        <f t="shared" si="4"/>
        <v>1121120.0000000002</v>
      </c>
      <c r="N7" s="80" t="s">
        <v>37</v>
      </c>
    </row>
    <row r="8" spans="1:28" x14ac:dyDescent="0.25">
      <c r="A8" s="80">
        <v>7</v>
      </c>
      <c r="B8" s="80">
        <v>107</v>
      </c>
      <c r="C8" s="80">
        <v>1</v>
      </c>
      <c r="D8" s="100" t="s">
        <v>31</v>
      </c>
      <c r="E8" s="125">
        <v>360</v>
      </c>
      <c r="F8" s="90">
        <v>31</v>
      </c>
      <c r="G8" s="90">
        <f t="shared" si="0"/>
        <v>391</v>
      </c>
      <c r="H8" s="90">
        <f t="shared" si="1"/>
        <v>430.1</v>
      </c>
      <c r="I8" s="80">
        <v>8500</v>
      </c>
      <c r="J8" s="91">
        <v>0</v>
      </c>
      <c r="K8" s="92">
        <f t="shared" si="2"/>
        <v>0</v>
      </c>
      <c r="L8" s="93">
        <f t="shared" si="3"/>
        <v>0</v>
      </c>
      <c r="M8" s="94">
        <f t="shared" si="4"/>
        <v>1118260</v>
      </c>
      <c r="N8" s="80" t="s">
        <v>37</v>
      </c>
    </row>
    <row r="9" spans="1:28" x14ac:dyDescent="0.25">
      <c r="A9" s="80">
        <v>8</v>
      </c>
      <c r="B9" s="80">
        <v>301</v>
      </c>
      <c r="C9" s="80">
        <v>3</v>
      </c>
      <c r="D9" s="100" t="s">
        <v>31</v>
      </c>
      <c r="E9" s="125">
        <v>362</v>
      </c>
      <c r="F9" s="90">
        <v>30</v>
      </c>
      <c r="G9" s="90">
        <f t="shared" si="0"/>
        <v>392</v>
      </c>
      <c r="H9" s="90">
        <f t="shared" si="1"/>
        <v>431.20000000000005</v>
      </c>
      <c r="I9" s="80">
        <v>8500</v>
      </c>
      <c r="J9" s="91">
        <v>0</v>
      </c>
      <c r="K9" s="92">
        <f t="shared" si="2"/>
        <v>0</v>
      </c>
      <c r="L9" s="93">
        <f t="shared" si="3"/>
        <v>0</v>
      </c>
      <c r="M9" s="94">
        <f t="shared" si="4"/>
        <v>1121120.0000000002</v>
      </c>
      <c r="N9" s="80" t="s">
        <v>37</v>
      </c>
      <c r="T9" s="53"/>
      <c r="U9" s="54"/>
      <c r="X9" s="54"/>
      <c r="Y9" s="3"/>
    </row>
    <row r="10" spans="1:28" x14ac:dyDescent="0.25">
      <c r="A10" s="80">
        <v>9</v>
      </c>
      <c r="B10" s="80">
        <v>302</v>
      </c>
      <c r="C10" s="80">
        <v>3</v>
      </c>
      <c r="D10" s="100" t="s">
        <v>31</v>
      </c>
      <c r="E10" s="125">
        <v>339</v>
      </c>
      <c r="F10" s="90">
        <v>30</v>
      </c>
      <c r="G10" s="90">
        <f t="shared" si="0"/>
        <v>369</v>
      </c>
      <c r="H10" s="90">
        <f t="shared" si="1"/>
        <v>405.90000000000003</v>
      </c>
      <c r="I10" s="80">
        <v>8500</v>
      </c>
      <c r="J10" s="91">
        <v>0</v>
      </c>
      <c r="K10" s="92">
        <f t="shared" si="2"/>
        <v>0</v>
      </c>
      <c r="L10" s="93">
        <f t="shared" si="3"/>
        <v>0</v>
      </c>
      <c r="M10" s="94">
        <f t="shared" si="4"/>
        <v>1055340</v>
      </c>
      <c r="N10" s="80" t="s">
        <v>37</v>
      </c>
      <c r="Y10" s="53"/>
      <c r="Z10" s="53"/>
      <c r="AA10" s="53"/>
      <c r="AB10" s="53"/>
    </row>
    <row r="11" spans="1:28" x14ac:dyDescent="0.25">
      <c r="A11" s="80">
        <v>10</v>
      </c>
      <c r="B11" s="80">
        <v>303</v>
      </c>
      <c r="C11" s="80">
        <v>3</v>
      </c>
      <c r="D11" s="100" t="s">
        <v>30</v>
      </c>
      <c r="E11" s="125">
        <v>556</v>
      </c>
      <c r="F11" s="90">
        <v>33</v>
      </c>
      <c r="G11" s="90">
        <f t="shared" si="0"/>
        <v>589</v>
      </c>
      <c r="H11" s="90">
        <f t="shared" si="1"/>
        <v>647.90000000000009</v>
      </c>
      <c r="I11" s="80">
        <v>8500</v>
      </c>
      <c r="J11" s="91">
        <v>0</v>
      </c>
      <c r="K11" s="92">
        <f t="shared" si="2"/>
        <v>0</v>
      </c>
      <c r="L11" s="93">
        <f t="shared" si="3"/>
        <v>0</v>
      </c>
      <c r="M11" s="94">
        <f t="shared" si="4"/>
        <v>1684540.0000000002</v>
      </c>
      <c r="N11" s="80" t="s">
        <v>37</v>
      </c>
      <c r="AA11" s="53"/>
      <c r="AB11" s="53"/>
    </row>
    <row r="12" spans="1:28" x14ac:dyDescent="0.25">
      <c r="A12" s="80">
        <v>11</v>
      </c>
      <c r="B12" s="80">
        <v>304</v>
      </c>
      <c r="C12" s="80">
        <v>3</v>
      </c>
      <c r="D12" s="100" t="s">
        <v>31</v>
      </c>
      <c r="E12" s="125">
        <v>360</v>
      </c>
      <c r="F12" s="90">
        <v>30</v>
      </c>
      <c r="G12" s="90">
        <f t="shared" si="0"/>
        <v>390</v>
      </c>
      <c r="H12" s="90">
        <f t="shared" si="1"/>
        <v>429.00000000000006</v>
      </c>
      <c r="I12" s="80">
        <v>8500</v>
      </c>
      <c r="J12" s="91">
        <v>0</v>
      </c>
      <c r="K12" s="92">
        <f t="shared" si="2"/>
        <v>0</v>
      </c>
      <c r="L12" s="93">
        <f t="shared" si="3"/>
        <v>0</v>
      </c>
      <c r="M12" s="94">
        <f t="shared" si="4"/>
        <v>1115400.0000000002</v>
      </c>
      <c r="N12" s="80" t="s">
        <v>37</v>
      </c>
      <c r="AA12" s="53"/>
      <c r="AB12" s="53"/>
    </row>
    <row r="13" spans="1:28" x14ac:dyDescent="0.25">
      <c r="A13" s="80">
        <v>12</v>
      </c>
      <c r="B13" s="80">
        <v>305</v>
      </c>
      <c r="C13" s="80">
        <v>3</v>
      </c>
      <c r="D13" s="100" t="s">
        <v>31</v>
      </c>
      <c r="E13" s="125">
        <v>360</v>
      </c>
      <c r="F13" s="90">
        <v>30</v>
      </c>
      <c r="G13" s="90">
        <f t="shared" si="0"/>
        <v>390</v>
      </c>
      <c r="H13" s="90">
        <f t="shared" si="1"/>
        <v>429.00000000000006</v>
      </c>
      <c r="I13" s="80">
        <v>8500</v>
      </c>
      <c r="J13" s="91">
        <v>0</v>
      </c>
      <c r="K13" s="92">
        <f t="shared" si="2"/>
        <v>0</v>
      </c>
      <c r="L13" s="93">
        <f t="shared" si="3"/>
        <v>0</v>
      </c>
      <c r="M13" s="94">
        <f t="shared" si="4"/>
        <v>1115400.0000000002</v>
      </c>
      <c r="N13" s="80" t="s">
        <v>37</v>
      </c>
      <c r="S13" s="53"/>
      <c r="T13" s="53"/>
      <c r="U13" s="53"/>
      <c r="V13" s="53"/>
      <c r="W13" s="53"/>
      <c r="X13" s="53"/>
      <c r="AA13" s="53"/>
      <c r="AB13" s="53"/>
    </row>
    <row r="14" spans="1:28" x14ac:dyDescent="0.25">
      <c r="A14" s="80">
        <v>13</v>
      </c>
      <c r="B14" s="80">
        <v>306</v>
      </c>
      <c r="C14" s="80">
        <v>3</v>
      </c>
      <c r="D14" s="100" t="s">
        <v>31</v>
      </c>
      <c r="E14" s="125">
        <v>361</v>
      </c>
      <c r="F14" s="90">
        <v>31</v>
      </c>
      <c r="G14" s="90">
        <f t="shared" si="0"/>
        <v>392</v>
      </c>
      <c r="H14" s="90">
        <f t="shared" si="1"/>
        <v>431.20000000000005</v>
      </c>
      <c r="I14" s="80">
        <v>8500</v>
      </c>
      <c r="J14" s="91">
        <v>0</v>
      </c>
      <c r="K14" s="92">
        <f t="shared" si="2"/>
        <v>0</v>
      </c>
      <c r="L14" s="93">
        <f t="shared" si="3"/>
        <v>0</v>
      </c>
      <c r="M14" s="94">
        <f t="shared" si="4"/>
        <v>1121120.0000000002</v>
      </c>
      <c r="N14" s="80" t="s">
        <v>37</v>
      </c>
      <c r="S14" s="53"/>
      <c r="T14" s="53"/>
      <c r="U14" s="53"/>
      <c r="V14" s="53"/>
      <c r="W14" s="53"/>
      <c r="X14" s="53"/>
      <c r="AA14" s="53"/>
      <c r="AB14" s="53"/>
    </row>
    <row r="15" spans="1:28" x14ac:dyDescent="0.25">
      <c r="A15" s="80">
        <v>14</v>
      </c>
      <c r="B15" s="80">
        <v>307</v>
      </c>
      <c r="C15" s="80">
        <v>3</v>
      </c>
      <c r="D15" s="100" t="s">
        <v>31</v>
      </c>
      <c r="E15" s="125">
        <v>360</v>
      </c>
      <c r="F15" s="90">
        <v>31</v>
      </c>
      <c r="G15" s="90">
        <f t="shared" si="0"/>
        <v>391</v>
      </c>
      <c r="H15" s="90">
        <f t="shared" si="1"/>
        <v>430.1</v>
      </c>
      <c r="I15" s="80">
        <v>8500</v>
      </c>
      <c r="J15" s="91">
        <v>0</v>
      </c>
      <c r="K15" s="92">
        <f t="shared" si="2"/>
        <v>0</v>
      </c>
      <c r="L15" s="93">
        <f t="shared" si="3"/>
        <v>0</v>
      </c>
      <c r="M15" s="94">
        <f t="shared" si="4"/>
        <v>1118260</v>
      </c>
      <c r="N15" s="80" t="s">
        <v>37</v>
      </c>
      <c r="Q15" t="s">
        <v>23</v>
      </c>
      <c r="S15" s="53"/>
      <c r="T15" s="53"/>
      <c r="U15" s="53"/>
      <c r="V15" s="53"/>
      <c r="W15" t="s">
        <v>28</v>
      </c>
      <c r="X15" s="53"/>
      <c r="AA15" s="53"/>
      <c r="AB15" s="53"/>
    </row>
    <row r="16" spans="1:28" x14ac:dyDescent="0.25">
      <c r="A16" s="80">
        <v>15</v>
      </c>
      <c r="B16" s="80">
        <v>501</v>
      </c>
      <c r="C16" s="80">
        <v>5</v>
      </c>
      <c r="D16" s="100" t="s">
        <v>31</v>
      </c>
      <c r="E16" s="125">
        <v>362</v>
      </c>
      <c r="F16" s="90">
        <v>30</v>
      </c>
      <c r="G16" s="90">
        <f t="shared" si="0"/>
        <v>392</v>
      </c>
      <c r="H16" s="90">
        <f t="shared" si="1"/>
        <v>431.20000000000005</v>
      </c>
      <c r="I16" s="80">
        <v>8500</v>
      </c>
      <c r="J16" s="91">
        <v>0</v>
      </c>
      <c r="K16" s="92">
        <f t="shared" si="2"/>
        <v>0</v>
      </c>
      <c r="L16" s="93">
        <f t="shared" si="3"/>
        <v>0</v>
      </c>
      <c r="M16" s="94">
        <f t="shared" si="4"/>
        <v>1121120.0000000002</v>
      </c>
      <c r="N16" s="80" t="s">
        <v>37</v>
      </c>
      <c r="S16" s="53"/>
      <c r="T16" s="53"/>
      <c r="U16" s="53"/>
      <c r="V16" s="53"/>
      <c r="W16" s="53"/>
      <c r="X16" s="53"/>
      <c r="AA16" s="53"/>
      <c r="AB16" s="53"/>
    </row>
    <row r="17" spans="1:26" x14ac:dyDescent="0.25">
      <c r="A17" s="80">
        <v>16</v>
      </c>
      <c r="B17" s="80">
        <v>502</v>
      </c>
      <c r="C17" s="80">
        <v>5</v>
      </c>
      <c r="D17" s="100" t="s">
        <v>31</v>
      </c>
      <c r="E17" s="125">
        <v>339</v>
      </c>
      <c r="F17" s="90">
        <v>30</v>
      </c>
      <c r="G17" s="90">
        <f t="shared" si="0"/>
        <v>369</v>
      </c>
      <c r="H17" s="90">
        <f t="shared" si="1"/>
        <v>405.90000000000003</v>
      </c>
      <c r="I17" s="80">
        <v>8500</v>
      </c>
      <c r="J17" s="91">
        <v>0</v>
      </c>
      <c r="K17" s="92">
        <f t="shared" si="2"/>
        <v>0</v>
      </c>
      <c r="L17" s="93">
        <f t="shared" si="3"/>
        <v>0</v>
      </c>
      <c r="M17" s="94">
        <f t="shared" si="4"/>
        <v>1055340</v>
      </c>
      <c r="N17" s="80" t="s">
        <v>37</v>
      </c>
    </row>
    <row r="18" spans="1:26" ht="16.5" x14ac:dyDescent="0.3">
      <c r="A18" s="80">
        <v>17</v>
      </c>
      <c r="B18" s="80">
        <v>503</v>
      </c>
      <c r="C18" s="80">
        <v>5</v>
      </c>
      <c r="D18" s="100" t="s">
        <v>30</v>
      </c>
      <c r="E18" s="125">
        <v>556</v>
      </c>
      <c r="F18" s="90">
        <v>33</v>
      </c>
      <c r="G18" s="90">
        <f t="shared" si="0"/>
        <v>589</v>
      </c>
      <c r="H18" s="90">
        <f t="shared" si="1"/>
        <v>647.90000000000009</v>
      </c>
      <c r="I18" s="80">
        <v>8500</v>
      </c>
      <c r="J18" s="91">
        <v>0</v>
      </c>
      <c r="K18" s="92">
        <f t="shared" si="2"/>
        <v>0</v>
      </c>
      <c r="L18" s="93">
        <f t="shared" si="3"/>
        <v>0</v>
      </c>
      <c r="M18" s="94">
        <f t="shared" si="4"/>
        <v>1684540.0000000002</v>
      </c>
      <c r="N18" s="80" t="s">
        <v>37</v>
      </c>
      <c r="O18" s="4"/>
      <c r="U18" s="2"/>
    </row>
    <row r="19" spans="1:26" ht="16.5" x14ac:dyDescent="0.3">
      <c r="A19" s="80">
        <v>18</v>
      </c>
      <c r="B19" s="80">
        <v>505</v>
      </c>
      <c r="C19" s="80">
        <v>5</v>
      </c>
      <c r="D19" s="100" t="s">
        <v>31</v>
      </c>
      <c r="E19" s="125">
        <v>360</v>
      </c>
      <c r="F19" s="90">
        <v>30</v>
      </c>
      <c r="G19" s="90">
        <f t="shared" si="0"/>
        <v>390</v>
      </c>
      <c r="H19" s="90">
        <f t="shared" si="1"/>
        <v>429.00000000000006</v>
      </c>
      <c r="I19" s="80">
        <v>8500</v>
      </c>
      <c r="J19" s="91">
        <v>0</v>
      </c>
      <c r="K19" s="92">
        <f t="shared" si="2"/>
        <v>0</v>
      </c>
      <c r="L19" s="93">
        <f t="shared" si="3"/>
        <v>0</v>
      </c>
      <c r="M19" s="94">
        <f t="shared" si="4"/>
        <v>1115400.0000000002</v>
      </c>
      <c r="N19" s="80" t="s">
        <v>37</v>
      </c>
      <c r="O19" s="4"/>
      <c r="T19" s="70"/>
      <c r="U19" s="54"/>
      <c r="W19" s="71"/>
      <c r="X19" s="54"/>
    </row>
    <row r="20" spans="1:26" ht="16.5" x14ac:dyDescent="0.3">
      <c r="A20" s="80">
        <v>19</v>
      </c>
      <c r="B20" s="80">
        <v>506</v>
      </c>
      <c r="C20" s="80">
        <v>5</v>
      </c>
      <c r="D20" s="100" t="s">
        <v>31</v>
      </c>
      <c r="E20" s="125">
        <v>361</v>
      </c>
      <c r="F20" s="90">
        <v>31</v>
      </c>
      <c r="G20" s="90">
        <f t="shared" si="0"/>
        <v>392</v>
      </c>
      <c r="H20" s="90">
        <f t="shared" si="1"/>
        <v>431.20000000000005</v>
      </c>
      <c r="I20" s="80">
        <v>8500</v>
      </c>
      <c r="J20" s="91">
        <v>0</v>
      </c>
      <c r="K20" s="92">
        <f t="shared" si="2"/>
        <v>0</v>
      </c>
      <c r="L20" s="93">
        <f t="shared" si="3"/>
        <v>0</v>
      </c>
      <c r="M20" s="94">
        <f t="shared" si="4"/>
        <v>1121120.0000000002</v>
      </c>
      <c r="N20" s="80" t="s">
        <v>37</v>
      </c>
      <c r="O20" s="4"/>
      <c r="T20" s="70"/>
      <c r="U20" s="54"/>
      <c r="W20" s="71"/>
      <c r="X20" s="54"/>
    </row>
    <row r="21" spans="1:26" ht="16.5" x14ac:dyDescent="0.3">
      <c r="A21" s="80">
        <v>20</v>
      </c>
      <c r="B21" s="80">
        <v>507</v>
      </c>
      <c r="C21" s="80">
        <v>5</v>
      </c>
      <c r="D21" s="100" t="s">
        <v>31</v>
      </c>
      <c r="E21" s="125">
        <v>360</v>
      </c>
      <c r="F21" s="90">
        <v>31</v>
      </c>
      <c r="G21" s="90">
        <f t="shared" si="0"/>
        <v>391</v>
      </c>
      <c r="H21" s="90">
        <f t="shared" si="1"/>
        <v>430.1</v>
      </c>
      <c r="I21" s="80">
        <v>8500</v>
      </c>
      <c r="J21" s="91">
        <v>0</v>
      </c>
      <c r="K21" s="92">
        <f t="shared" si="2"/>
        <v>0</v>
      </c>
      <c r="L21" s="93">
        <f t="shared" si="3"/>
        <v>0</v>
      </c>
      <c r="M21" s="94">
        <f t="shared" si="4"/>
        <v>1118260</v>
      </c>
      <c r="N21" s="80" t="s">
        <v>37</v>
      </c>
      <c r="O21" s="4"/>
      <c r="T21" s="70"/>
      <c r="U21" s="54"/>
      <c r="V21" s="22"/>
      <c r="W21" s="71"/>
      <c r="X21" s="54"/>
    </row>
    <row r="22" spans="1:26" ht="16.5" x14ac:dyDescent="0.3">
      <c r="A22" s="128" t="s">
        <v>3</v>
      </c>
      <c r="B22" s="129"/>
      <c r="C22" s="129"/>
      <c r="D22" s="130"/>
      <c r="E22" s="95">
        <f>SUM(E2:E21)</f>
        <v>7734</v>
      </c>
      <c r="F22" s="96">
        <f>SUM(F2:F21)</f>
        <v>615</v>
      </c>
      <c r="G22" s="96">
        <f>SUM(G2:G21)</f>
        <v>8349</v>
      </c>
      <c r="H22" s="96">
        <f>SUM(H2:H21)</f>
        <v>9183.9000000000015</v>
      </c>
      <c r="I22" s="96"/>
      <c r="J22" s="97">
        <f>SUM(J2:J21)</f>
        <v>0</v>
      </c>
      <c r="K22" s="97">
        <f>SUM(K2:K21)</f>
        <v>0</v>
      </c>
      <c r="L22" s="98"/>
      <c r="M22" s="99">
        <f>SUM(M2:M21)</f>
        <v>23878140</v>
      </c>
      <c r="N22" s="80"/>
      <c r="O22" s="4"/>
    </row>
    <row r="23" spans="1:26" ht="16.5" x14ac:dyDescent="0.3">
      <c r="A23" s="58"/>
      <c r="B23" s="59"/>
      <c r="C23" s="60"/>
      <c r="D23" s="59"/>
      <c r="E23" s="61"/>
      <c r="F23" s="61"/>
      <c r="G23" s="61"/>
      <c r="H23" s="59"/>
      <c r="I23" s="58"/>
      <c r="J23" s="85"/>
      <c r="K23" s="85"/>
      <c r="L23" s="86"/>
      <c r="M23" s="87"/>
      <c r="N23" s="35"/>
      <c r="O23" s="4"/>
    </row>
    <row r="24" spans="1:26" ht="16.5" x14ac:dyDescent="0.3">
      <c r="A24" s="33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35"/>
      <c r="O24" s="4"/>
      <c r="Y24" s="53"/>
      <c r="Z24" s="53"/>
    </row>
    <row r="25" spans="1:26" x14ac:dyDescent="0.25">
      <c r="A25" s="33"/>
      <c r="B25" s="12"/>
      <c r="C25" s="43"/>
      <c r="D25" s="12"/>
      <c r="E25" s="12"/>
      <c r="F25" s="12"/>
      <c r="G25" s="12"/>
      <c r="H25" s="12"/>
      <c r="I25" s="33"/>
      <c r="J25" s="27"/>
      <c r="K25" s="27"/>
      <c r="L25" s="34"/>
      <c r="M25" s="26"/>
      <c r="N25" s="35"/>
      <c r="Y25" s="53"/>
      <c r="Z25" s="53"/>
    </row>
    <row r="26" spans="1:26" x14ac:dyDescent="0.25">
      <c r="A26" s="33"/>
      <c r="B26" s="12"/>
      <c r="C26" s="43"/>
      <c r="D26" s="37"/>
      <c r="E26" s="38"/>
      <c r="F26" s="38"/>
      <c r="G26" s="38"/>
      <c r="H26" s="38"/>
      <c r="I26" s="33"/>
      <c r="J26" s="39"/>
      <c r="K26" s="39"/>
      <c r="L26" s="40"/>
      <c r="M26" s="41"/>
      <c r="N26" s="35"/>
      <c r="Y26" s="53"/>
      <c r="Z26" s="53"/>
    </row>
    <row r="27" spans="1:26" ht="16.5" x14ac:dyDescent="0.3">
      <c r="A27" s="33"/>
      <c r="B27" s="12"/>
      <c r="C27" s="43"/>
      <c r="N27" s="35"/>
      <c r="O27" s="4"/>
      <c r="Y27" s="53"/>
      <c r="Z27" s="53"/>
    </row>
    <row r="28" spans="1:26" ht="16.5" x14ac:dyDescent="0.3">
      <c r="A28" s="33"/>
      <c r="B28" s="12"/>
      <c r="C28" s="43"/>
      <c r="N28" s="35"/>
      <c r="O28" s="4"/>
      <c r="Y28" s="53"/>
      <c r="Z28" s="53"/>
    </row>
    <row r="29" spans="1:26" ht="17.25" thickBot="1" x14ac:dyDescent="0.35">
      <c r="A29" s="33"/>
      <c r="B29" s="12"/>
      <c r="C29" s="43"/>
      <c r="N29" s="35"/>
      <c r="O29" s="4"/>
      <c r="Y29" s="53"/>
      <c r="Z29" s="53"/>
    </row>
    <row r="30" spans="1:26" ht="15.75" thickBot="1" x14ac:dyDescent="0.3">
      <c r="A30" s="33"/>
      <c r="B30" s="12"/>
      <c r="C30" s="43"/>
      <c r="H30" s="3"/>
      <c r="M30" s="42"/>
      <c r="N30" s="35"/>
      <c r="O30" s="88"/>
      <c r="Y30" s="53"/>
      <c r="Z30" s="53"/>
    </row>
    <row r="31" spans="1:26" ht="15.75" thickBot="1" x14ac:dyDescent="0.3">
      <c r="A31" s="33"/>
      <c r="B31" s="12"/>
      <c r="C31" s="43"/>
      <c r="N31" s="35"/>
      <c r="O31" s="88"/>
      <c r="Y31" s="53"/>
      <c r="Z31" s="53"/>
    </row>
    <row r="32" spans="1:26" ht="15.75" thickBot="1" x14ac:dyDescent="0.3">
      <c r="A32" s="33"/>
      <c r="B32" s="12"/>
      <c r="C32" s="43"/>
      <c r="N32" s="35"/>
      <c r="O32" s="88"/>
      <c r="Y32" s="53"/>
      <c r="Z32" s="53"/>
    </row>
    <row r="33" spans="1:26" ht="15.75" thickBot="1" x14ac:dyDescent="0.3">
      <c r="A33" s="33"/>
      <c r="B33" s="12"/>
      <c r="C33" s="43"/>
      <c r="N33" s="35"/>
      <c r="O33" s="88"/>
      <c r="Y33" s="53"/>
      <c r="Z33" s="53"/>
    </row>
    <row r="34" spans="1:26" ht="15.75" thickBot="1" x14ac:dyDescent="0.3">
      <c r="A34" s="33"/>
      <c r="B34" s="12"/>
      <c r="C34" s="43"/>
      <c r="N34" s="35"/>
      <c r="O34" s="88"/>
      <c r="Y34" s="53"/>
      <c r="Z34" s="53"/>
    </row>
    <row r="35" spans="1:26" ht="15.75" thickBot="1" x14ac:dyDescent="0.3">
      <c r="A35" s="33"/>
      <c r="B35" s="12"/>
      <c r="C35" s="43"/>
      <c r="N35" s="35"/>
      <c r="O35" s="88"/>
    </row>
    <row r="36" spans="1:26" ht="15.75" thickBot="1" x14ac:dyDescent="0.3">
      <c r="A36" s="33"/>
      <c r="B36" s="12"/>
      <c r="C36" s="43"/>
      <c r="N36" s="35"/>
      <c r="O36" s="88"/>
    </row>
    <row r="37" spans="1:26" ht="15.75" thickBot="1" x14ac:dyDescent="0.3">
      <c r="A37" s="33"/>
      <c r="B37" s="12"/>
      <c r="C37" s="43"/>
      <c r="N37" s="35"/>
      <c r="O37" s="88"/>
    </row>
    <row r="38" spans="1:26" ht="15.75" thickBot="1" x14ac:dyDescent="0.3">
      <c r="A38" s="33"/>
      <c r="B38" s="12"/>
      <c r="C38" s="43"/>
      <c r="N38" s="35"/>
      <c r="O38" s="88"/>
    </row>
    <row r="39" spans="1:26" ht="15.75" thickBot="1" x14ac:dyDescent="0.3">
      <c r="A39" s="33"/>
      <c r="B39" s="12"/>
      <c r="C39" s="43"/>
      <c r="N39" s="35"/>
      <c r="O39" s="88"/>
      <c r="P39" s="47"/>
    </row>
    <row r="40" spans="1:26" ht="15.75" thickBot="1" x14ac:dyDescent="0.3">
      <c r="A40" s="33"/>
      <c r="B40" s="12"/>
      <c r="C40" s="43"/>
      <c r="N40" s="35"/>
      <c r="O40" s="88"/>
      <c r="P40" s="47"/>
    </row>
    <row r="41" spans="1:26" ht="16.5" x14ac:dyDescent="0.3">
      <c r="A41" s="33"/>
      <c r="B41" s="12"/>
      <c r="C41" s="43"/>
      <c r="N41" s="35"/>
      <c r="O41" s="4"/>
    </row>
    <row r="42" spans="1:26" ht="16.5" x14ac:dyDescent="0.3">
      <c r="A42" s="33"/>
      <c r="B42" s="12"/>
      <c r="C42" s="43"/>
      <c r="N42" s="35"/>
      <c r="O42" s="4"/>
    </row>
    <row r="43" spans="1:26" ht="16.5" x14ac:dyDescent="0.3">
      <c r="A43" s="33"/>
      <c r="B43" s="12"/>
      <c r="C43" s="43"/>
      <c r="N43" s="35"/>
      <c r="O43" s="4"/>
    </row>
    <row r="44" spans="1:26" ht="16.5" x14ac:dyDescent="0.3">
      <c r="A44" s="33"/>
      <c r="B44" s="12"/>
      <c r="C44" s="43"/>
      <c r="N44" s="35"/>
      <c r="O44" s="4"/>
    </row>
    <row r="45" spans="1:26" ht="16.5" x14ac:dyDescent="0.3">
      <c r="A45" s="33"/>
      <c r="B45" s="12"/>
      <c r="C45" s="43"/>
      <c r="N45" s="35"/>
      <c r="O45" s="4"/>
    </row>
    <row r="46" spans="1:26" ht="16.5" x14ac:dyDescent="0.3">
      <c r="A46" s="33"/>
      <c r="B46" s="12"/>
      <c r="C46" s="43"/>
      <c r="N46" s="35"/>
      <c r="O46" s="4"/>
    </row>
    <row r="47" spans="1:26" ht="16.5" x14ac:dyDescent="0.3">
      <c r="A47" s="33"/>
      <c r="B47" s="12"/>
      <c r="C47" s="43"/>
      <c r="N47" s="35"/>
      <c r="O47" s="4"/>
    </row>
    <row r="48" spans="1:26" ht="16.5" x14ac:dyDescent="0.3">
      <c r="A48" s="33"/>
      <c r="B48" s="12"/>
      <c r="C48" s="43"/>
      <c r="N48" s="35"/>
      <c r="O48" s="4"/>
    </row>
    <row r="49" spans="1:16" ht="16.5" x14ac:dyDescent="0.3">
      <c r="A49" s="33"/>
      <c r="B49" s="12"/>
      <c r="C49" s="43"/>
      <c r="N49" s="35"/>
      <c r="O49" s="4"/>
    </row>
    <row r="50" spans="1:16" ht="16.5" x14ac:dyDescent="0.3">
      <c r="A50" s="33"/>
      <c r="B50" s="12"/>
      <c r="C50" s="43"/>
      <c r="N50" s="35"/>
      <c r="O50" s="4"/>
    </row>
    <row r="51" spans="1:16" ht="16.5" x14ac:dyDescent="0.3">
      <c r="A51" s="33"/>
      <c r="B51" s="12"/>
      <c r="C51" s="43"/>
      <c r="N51" s="35"/>
      <c r="O51" s="4"/>
    </row>
    <row r="52" spans="1:16" ht="16.5" x14ac:dyDescent="0.3">
      <c r="A52" s="33"/>
      <c r="B52" s="12"/>
      <c r="C52" s="43"/>
      <c r="N52" s="35"/>
      <c r="O52" s="4"/>
    </row>
    <row r="53" spans="1:16" ht="16.5" x14ac:dyDescent="0.3">
      <c r="A53" s="33"/>
      <c r="B53" s="12"/>
      <c r="C53" s="43"/>
      <c r="N53" s="35"/>
      <c r="O53" s="4"/>
    </row>
    <row r="54" spans="1:16" ht="16.5" x14ac:dyDescent="0.3">
      <c r="A54" s="33"/>
      <c r="B54" s="12"/>
      <c r="C54" s="43"/>
      <c r="N54" s="35"/>
      <c r="O54" s="4"/>
    </row>
    <row r="55" spans="1:16" ht="16.5" x14ac:dyDescent="0.3">
      <c r="A55" s="33"/>
      <c r="B55" s="12"/>
      <c r="C55" s="43"/>
      <c r="N55" s="35"/>
      <c r="O55" s="4"/>
      <c r="P55" s="46"/>
    </row>
    <row r="56" spans="1:16" ht="16.5" x14ac:dyDescent="0.3">
      <c r="A56" s="33"/>
      <c r="B56" s="12"/>
      <c r="C56" s="43"/>
      <c r="N56" s="35"/>
      <c r="O56" s="4"/>
      <c r="P56" s="46"/>
    </row>
    <row r="57" spans="1:16" ht="16.5" x14ac:dyDescent="0.3">
      <c r="A57" s="33"/>
      <c r="B57" s="12"/>
      <c r="C57" s="43"/>
      <c r="N57" s="35"/>
      <c r="O57" s="4"/>
      <c r="P57" s="15"/>
    </row>
    <row r="58" spans="1:16" x14ac:dyDescent="0.25">
      <c r="A58" s="37"/>
      <c r="B58" s="12"/>
      <c r="C58" s="43"/>
      <c r="N58" s="41"/>
    </row>
    <row r="59" spans="1:16" x14ac:dyDescent="0.25">
      <c r="B59" s="12"/>
      <c r="C59" s="43"/>
    </row>
    <row r="60" spans="1:16" x14ac:dyDescent="0.25">
      <c r="B60" s="12"/>
      <c r="C60" s="43"/>
    </row>
    <row r="62" spans="1:16" x14ac:dyDescent="0.25">
      <c r="N62" s="42"/>
    </row>
  </sheetData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8C2C-0420-4CDD-981B-31A9D4CA03ED}">
  <dimension ref="A1:AD105"/>
  <sheetViews>
    <sheetView tabSelected="1" zoomScale="190" zoomScaleNormal="190" workbookViewId="0">
      <selection activeCell="J10" sqref="J10"/>
    </sheetView>
  </sheetViews>
  <sheetFormatPr defaultRowHeight="15" x14ac:dyDescent="0.25"/>
  <cols>
    <col min="1" max="1" width="4.42578125" style="15" customWidth="1"/>
    <col min="2" max="2" width="5.140625" style="15" customWidth="1"/>
    <col min="3" max="3" width="4.42578125" style="44" customWidth="1"/>
    <col min="4" max="4" width="6.42578125" style="15" customWidth="1"/>
    <col min="5" max="5" width="6.5703125" style="21" customWidth="1"/>
    <col min="6" max="6" width="5.85546875" style="21" customWidth="1"/>
    <col min="7" max="7" width="5.7109375" style="21" customWidth="1"/>
    <col min="8" max="8" width="6.42578125" customWidth="1"/>
    <col min="9" max="9" width="6" customWidth="1"/>
    <col min="10" max="10" width="10.85546875" customWidth="1"/>
    <col min="11" max="11" width="9.7109375" customWidth="1"/>
    <col min="12" max="12" width="7.28515625" customWidth="1"/>
    <col min="13" max="13" width="9.85546875" customWidth="1"/>
    <col min="14" max="14" width="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5" ht="59.25" customHeight="1" x14ac:dyDescent="0.25">
      <c r="A1" s="24" t="s">
        <v>1</v>
      </c>
      <c r="B1" s="23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23" t="s">
        <v>33</v>
      </c>
      <c r="H1" s="23" t="s">
        <v>12</v>
      </c>
      <c r="I1" s="23" t="s">
        <v>38</v>
      </c>
      <c r="J1" s="84" t="s">
        <v>39</v>
      </c>
      <c r="K1" s="83" t="s">
        <v>40</v>
      </c>
      <c r="L1" s="84" t="s">
        <v>41</v>
      </c>
      <c r="M1" s="84" t="s">
        <v>42</v>
      </c>
      <c r="N1" s="84" t="s">
        <v>57</v>
      </c>
      <c r="O1" s="6"/>
    </row>
    <row r="2" spans="1:25" x14ac:dyDescent="0.25">
      <c r="A2" s="80">
        <v>1</v>
      </c>
      <c r="B2" s="80">
        <v>101</v>
      </c>
      <c r="C2" s="80">
        <v>1</v>
      </c>
      <c r="D2" s="80" t="s">
        <v>31</v>
      </c>
      <c r="E2" s="90">
        <v>360</v>
      </c>
      <c r="F2" s="90">
        <v>31</v>
      </c>
      <c r="G2" s="90">
        <f>E2+F2</f>
        <v>391</v>
      </c>
      <c r="H2" s="90">
        <f>G2*1.1</f>
        <v>430.1</v>
      </c>
      <c r="I2" s="80">
        <v>9000</v>
      </c>
      <c r="J2" s="91">
        <f>G2*I2</f>
        <v>3519000</v>
      </c>
      <c r="K2" s="92">
        <f>J2*1.06</f>
        <v>3730140</v>
      </c>
      <c r="L2" s="93">
        <f>MROUND((K2*0.025/12),500)</f>
        <v>8000</v>
      </c>
      <c r="M2" s="94">
        <f>H2*2600</f>
        <v>1118260</v>
      </c>
      <c r="N2" s="89" t="s">
        <v>36</v>
      </c>
    </row>
    <row r="3" spans="1:25" x14ac:dyDescent="0.25">
      <c r="A3" s="80">
        <v>2</v>
      </c>
      <c r="B3" s="80">
        <v>102</v>
      </c>
      <c r="C3" s="80">
        <v>1</v>
      </c>
      <c r="D3" s="80" t="s">
        <v>31</v>
      </c>
      <c r="E3" s="90">
        <v>360</v>
      </c>
      <c r="F3" s="90">
        <v>31</v>
      </c>
      <c r="G3" s="90">
        <f t="shared" ref="G3:G64" si="0">E3+F3</f>
        <v>391</v>
      </c>
      <c r="H3" s="90">
        <f t="shared" ref="H3:H64" si="1">G3*1.1</f>
        <v>430.1</v>
      </c>
      <c r="I3" s="80">
        <v>9000</v>
      </c>
      <c r="J3" s="91">
        <f t="shared" ref="J3:J55" si="2">G3*I3</f>
        <v>3519000</v>
      </c>
      <c r="K3" s="92">
        <f t="shared" ref="K3:K64" si="3">J3*1.06</f>
        <v>3730140</v>
      </c>
      <c r="L3" s="93">
        <f t="shared" ref="L3:L64" si="4">MROUND((K3*0.025/12),500)</f>
        <v>8000</v>
      </c>
      <c r="M3" s="94">
        <f t="shared" ref="M3:M64" si="5">H3*2600</f>
        <v>1118260</v>
      </c>
      <c r="N3" s="89" t="s">
        <v>36</v>
      </c>
    </row>
    <row r="4" spans="1:25" x14ac:dyDescent="0.25">
      <c r="A4" s="80">
        <v>3</v>
      </c>
      <c r="B4" s="80">
        <v>103</v>
      </c>
      <c r="C4" s="80">
        <v>1</v>
      </c>
      <c r="D4" s="80" t="s">
        <v>31</v>
      </c>
      <c r="E4" s="90">
        <v>360</v>
      </c>
      <c r="F4" s="90">
        <v>31</v>
      </c>
      <c r="G4" s="90">
        <f t="shared" si="0"/>
        <v>391</v>
      </c>
      <c r="H4" s="90">
        <f t="shared" si="1"/>
        <v>430.1</v>
      </c>
      <c r="I4" s="80">
        <v>9000</v>
      </c>
      <c r="J4" s="91">
        <f t="shared" si="2"/>
        <v>3519000</v>
      </c>
      <c r="K4" s="92">
        <f t="shared" si="3"/>
        <v>3730140</v>
      </c>
      <c r="L4" s="93">
        <f t="shared" si="4"/>
        <v>8000</v>
      </c>
      <c r="M4" s="94">
        <f t="shared" si="5"/>
        <v>1118260</v>
      </c>
      <c r="N4" s="89" t="s">
        <v>36</v>
      </c>
    </row>
    <row r="5" spans="1:25" x14ac:dyDescent="0.25">
      <c r="A5" s="80">
        <v>4</v>
      </c>
      <c r="B5" s="80">
        <v>104</v>
      </c>
      <c r="C5" s="80">
        <v>1</v>
      </c>
      <c r="D5" s="80" t="s">
        <v>30</v>
      </c>
      <c r="E5" s="90">
        <v>551</v>
      </c>
      <c r="F5" s="90">
        <v>33</v>
      </c>
      <c r="G5" s="90">
        <f t="shared" si="0"/>
        <v>584</v>
      </c>
      <c r="H5" s="90">
        <f t="shared" si="1"/>
        <v>642.40000000000009</v>
      </c>
      <c r="I5" s="80">
        <v>9000</v>
      </c>
      <c r="J5" s="91">
        <f t="shared" si="2"/>
        <v>5256000</v>
      </c>
      <c r="K5" s="92">
        <f t="shared" si="3"/>
        <v>5571360</v>
      </c>
      <c r="L5" s="93">
        <f t="shared" si="4"/>
        <v>11500</v>
      </c>
      <c r="M5" s="94">
        <f t="shared" si="5"/>
        <v>1670240.0000000002</v>
      </c>
      <c r="N5" s="89" t="s">
        <v>36</v>
      </c>
    </row>
    <row r="6" spans="1:25" x14ac:dyDescent="0.25">
      <c r="A6" s="80">
        <v>5</v>
      </c>
      <c r="B6" s="80">
        <v>105</v>
      </c>
      <c r="C6" s="80">
        <v>1</v>
      </c>
      <c r="D6" s="80" t="s">
        <v>30</v>
      </c>
      <c r="E6" s="90">
        <v>551</v>
      </c>
      <c r="F6" s="90">
        <v>33</v>
      </c>
      <c r="G6" s="90">
        <f t="shared" si="0"/>
        <v>584</v>
      </c>
      <c r="H6" s="90">
        <f t="shared" si="1"/>
        <v>642.40000000000009</v>
      </c>
      <c r="I6" s="80">
        <v>9000</v>
      </c>
      <c r="J6" s="91">
        <f t="shared" si="2"/>
        <v>5256000</v>
      </c>
      <c r="K6" s="92">
        <f t="shared" si="3"/>
        <v>5571360</v>
      </c>
      <c r="L6" s="93">
        <f t="shared" si="4"/>
        <v>11500</v>
      </c>
      <c r="M6" s="94">
        <f t="shared" si="5"/>
        <v>1670240.0000000002</v>
      </c>
      <c r="N6" s="89" t="s">
        <v>36</v>
      </c>
    </row>
    <row r="7" spans="1:25" x14ac:dyDescent="0.25">
      <c r="A7" s="80">
        <v>6</v>
      </c>
      <c r="B7" s="80">
        <v>106</v>
      </c>
      <c r="C7" s="80">
        <v>1</v>
      </c>
      <c r="D7" s="80" t="s">
        <v>30</v>
      </c>
      <c r="E7" s="90">
        <v>551</v>
      </c>
      <c r="F7" s="90">
        <v>33</v>
      </c>
      <c r="G7" s="90">
        <f t="shared" si="0"/>
        <v>584</v>
      </c>
      <c r="H7" s="90">
        <f t="shared" si="1"/>
        <v>642.40000000000009</v>
      </c>
      <c r="I7" s="80">
        <v>9000</v>
      </c>
      <c r="J7" s="91">
        <f t="shared" si="2"/>
        <v>5256000</v>
      </c>
      <c r="K7" s="92">
        <f t="shared" si="3"/>
        <v>5571360</v>
      </c>
      <c r="L7" s="93">
        <f t="shared" si="4"/>
        <v>11500</v>
      </c>
      <c r="M7" s="94">
        <f t="shared" si="5"/>
        <v>1670240.0000000002</v>
      </c>
      <c r="N7" s="89" t="s">
        <v>36</v>
      </c>
    </row>
    <row r="8" spans="1:25" x14ac:dyDescent="0.25">
      <c r="A8" s="80">
        <v>7</v>
      </c>
      <c r="B8" s="80">
        <v>107</v>
      </c>
      <c r="C8" s="80">
        <v>1</v>
      </c>
      <c r="D8" s="80" t="s">
        <v>30</v>
      </c>
      <c r="E8" s="90">
        <v>551</v>
      </c>
      <c r="F8" s="90">
        <v>33</v>
      </c>
      <c r="G8" s="90">
        <f t="shared" si="0"/>
        <v>584</v>
      </c>
      <c r="H8" s="90">
        <f t="shared" si="1"/>
        <v>642.40000000000009</v>
      </c>
      <c r="I8" s="80">
        <v>9000</v>
      </c>
      <c r="J8" s="91">
        <f t="shared" si="2"/>
        <v>5256000</v>
      </c>
      <c r="K8" s="92">
        <f t="shared" si="3"/>
        <v>5571360</v>
      </c>
      <c r="L8" s="93">
        <f t="shared" si="4"/>
        <v>11500</v>
      </c>
      <c r="M8" s="94">
        <f t="shared" si="5"/>
        <v>1670240.0000000002</v>
      </c>
      <c r="N8" s="89" t="s">
        <v>36</v>
      </c>
    </row>
    <row r="9" spans="1:25" x14ac:dyDescent="0.25">
      <c r="A9" s="80">
        <v>8</v>
      </c>
      <c r="B9" s="80">
        <v>108</v>
      </c>
      <c r="C9" s="80">
        <v>1</v>
      </c>
      <c r="D9" s="80" t="s">
        <v>31</v>
      </c>
      <c r="E9" s="90">
        <v>360</v>
      </c>
      <c r="F9" s="90">
        <v>31</v>
      </c>
      <c r="G9" s="90">
        <f t="shared" si="0"/>
        <v>391</v>
      </c>
      <c r="H9" s="90">
        <f t="shared" si="1"/>
        <v>430.1</v>
      </c>
      <c r="I9" s="80">
        <v>9000</v>
      </c>
      <c r="J9" s="91">
        <f t="shared" si="2"/>
        <v>3519000</v>
      </c>
      <c r="K9" s="92">
        <f t="shared" si="3"/>
        <v>3730140</v>
      </c>
      <c r="L9" s="93">
        <f t="shared" si="4"/>
        <v>8000</v>
      </c>
      <c r="M9" s="94">
        <f t="shared" si="5"/>
        <v>1118260</v>
      </c>
      <c r="N9" s="89" t="s">
        <v>36</v>
      </c>
    </row>
    <row r="10" spans="1:25" x14ac:dyDescent="0.25">
      <c r="A10" s="80">
        <v>9</v>
      </c>
      <c r="B10" s="80">
        <v>109</v>
      </c>
      <c r="C10" s="80">
        <v>1</v>
      </c>
      <c r="D10" s="80" t="s">
        <v>31</v>
      </c>
      <c r="E10" s="90">
        <v>360</v>
      </c>
      <c r="F10" s="90">
        <v>31</v>
      </c>
      <c r="G10" s="90">
        <f t="shared" si="0"/>
        <v>391</v>
      </c>
      <c r="H10" s="90">
        <f t="shared" si="1"/>
        <v>430.1</v>
      </c>
      <c r="I10" s="80">
        <v>9000</v>
      </c>
      <c r="J10" s="91">
        <f t="shared" si="2"/>
        <v>3519000</v>
      </c>
      <c r="K10" s="92">
        <f t="shared" si="3"/>
        <v>3730140</v>
      </c>
      <c r="L10" s="93">
        <f t="shared" si="4"/>
        <v>8000</v>
      </c>
      <c r="M10" s="94">
        <f t="shared" si="5"/>
        <v>1118260</v>
      </c>
      <c r="N10" s="89" t="s">
        <v>36</v>
      </c>
    </row>
    <row r="11" spans="1:25" x14ac:dyDescent="0.25">
      <c r="A11" s="80">
        <v>10</v>
      </c>
      <c r="B11" s="80">
        <v>201</v>
      </c>
      <c r="C11" s="80">
        <v>2</v>
      </c>
      <c r="D11" s="80" t="s">
        <v>31</v>
      </c>
      <c r="E11" s="90">
        <v>360</v>
      </c>
      <c r="F11" s="90">
        <v>31</v>
      </c>
      <c r="G11" s="90">
        <f t="shared" si="0"/>
        <v>391</v>
      </c>
      <c r="H11" s="90">
        <f t="shared" si="1"/>
        <v>430.1</v>
      </c>
      <c r="I11" s="80">
        <v>9000</v>
      </c>
      <c r="J11" s="91">
        <v>0</v>
      </c>
      <c r="K11" s="92">
        <f t="shared" si="3"/>
        <v>0</v>
      </c>
      <c r="L11" s="93">
        <f t="shared" si="4"/>
        <v>0</v>
      </c>
      <c r="M11" s="94">
        <f t="shared" si="5"/>
        <v>1118260</v>
      </c>
      <c r="N11" s="89" t="s">
        <v>58</v>
      </c>
      <c r="T11" s="53"/>
    </row>
    <row r="12" spans="1:25" x14ac:dyDescent="0.25">
      <c r="A12" s="80">
        <v>11</v>
      </c>
      <c r="B12" s="80">
        <v>202</v>
      </c>
      <c r="C12" s="80">
        <v>2</v>
      </c>
      <c r="D12" s="80" t="s">
        <v>31</v>
      </c>
      <c r="E12" s="90">
        <v>360</v>
      </c>
      <c r="F12" s="90">
        <v>31</v>
      </c>
      <c r="G12" s="90">
        <f t="shared" si="0"/>
        <v>391</v>
      </c>
      <c r="H12" s="90">
        <f t="shared" si="1"/>
        <v>430.1</v>
      </c>
      <c r="I12" s="80">
        <v>9000</v>
      </c>
      <c r="J12" s="91">
        <v>0</v>
      </c>
      <c r="K12" s="92">
        <f t="shared" si="3"/>
        <v>0</v>
      </c>
      <c r="L12" s="93">
        <f t="shared" si="4"/>
        <v>0</v>
      </c>
      <c r="M12" s="94">
        <f t="shared" si="5"/>
        <v>1118260</v>
      </c>
      <c r="N12" s="89" t="s">
        <v>58</v>
      </c>
      <c r="T12" s="53"/>
      <c r="U12" s="54"/>
      <c r="X12" s="54"/>
      <c r="Y12" s="3"/>
    </row>
    <row r="13" spans="1:25" x14ac:dyDescent="0.25">
      <c r="A13" s="80">
        <v>12</v>
      </c>
      <c r="B13" s="80">
        <v>203</v>
      </c>
      <c r="C13" s="80">
        <v>2</v>
      </c>
      <c r="D13" s="80" t="s">
        <v>31</v>
      </c>
      <c r="E13" s="90">
        <v>360</v>
      </c>
      <c r="F13" s="90">
        <v>31</v>
      </c>
      <c r="G13" s="90">
        <f t="shared" si="0"/>
        <v>391</v>
      </c>
      <c r="H13" s="90">
        <f t="shared" si="1"/>
        <v>430.1</v>
      </c>
      <c r="I13" s="80">
        <v>9000</v>
      </c>
      <c r="J13" s="91">
        <v>0</v>
      </c>
      <c r="K13" s="92">
        <f t="shared" si="3"/>
        <v>0</v>
      </c>
      <c r="L13" s="93">
        <f t="shared" si="4"/>
        <v>0</v>
      </c>
      <c r="M13" s="94">
        <f t="shared" si="5"/>
        <v>1118260</v>
      </c>
      <c r="N13" s="89" t="s">
        <v>58</v>
      </c>
      <c r="T13" s="53"/>
      <c r="U13" s="54"/>
      <c r="X13" s="54"/>
      <c r="Y13" s="3"/>
    </row>
    <row r="14" spans="1:25" x14ac:dyDescent="0.25">
      <c r="A14" s="80">
        <v>13</v>
      </c>
      <c r="B14" s="80">
        <v>204</v>
      </c>
      <c r="C14" s="80">
        <v>2</v>
      </c>
      <c r="D14" s="80" t="s">
        <v>30</v>
      </c>
      <c r="E14" s="90">
        <v>551</v>
      </c>
      <c r="F14" s="90">
        <v>33</v>
      </c>
      <c r="G14" s="90">
        <f t="shared" si="0"/>
        <v>584</v>
      </c>
      <c r="H14" s="90">
        <f t="shared" si="1"/>
        <v>642.40000000000009</v>
      </c>
      <c r="I14" s="80">
        <v>9000</v>
      </c>
      <c r="J14" s="91">
        <v>0</v>
      </c>
      <c r="K14" s="92">
        <f t="shared" si="3"/>
        <v>0</v>
      </c>
      <c r="L14" s="93">
        <f t="shared" si="4"/>
        <v>0</v>
      </c>
      <c r="M14" s="94">
        <f t="shared" si="5"/>
        <v>1670240.0000000002</v>
      </c>
      <c r="N14" s="89" t="s">
        <v>58</v>
      </c>
      <c r="T14" s="53"/>
      <c r="U14" s="54"/>
      <c r="X14" s="54"/>
      <c r="Y14" s="3"/>
    </row>
    <row r="15" spans="1:25" x14ac:dyDescent="0.25">
      <c r="A15" s="80">
        <v>14</v>
      </c>
      <c r="B15" s="80">
        <v>205</v>
      </c>
      <c r="C15" s="80">
        <v>2</v>
      </c>
      <c r="D15" s="80" t="s">
        <v>30</v>
      </c>
      <c r="E15" s="90">
        <v>551</v>
      </c>
      <c r="F15" s="90">
        <v>33</v>
      </c>
      <c r="G15" s="90">
        <f t="shared" si="0"/>
        <v>584</v>
      </c>
      <c r="H15" s="90">
        <f t="shared" si="1"/>
        <v>642.40000000000009</v>
      </c>
      <c r="I15" s="80">
        <v>9000</v>
      </c>
      <c r="J15" s="91">
        <v>0</v>
      </c>
      <c r="K15" s="92">
        <f t="shared" si="3"/>
        <v>0</v>
      </c>
      <c r="L15" s="93">
        <f t="shared" si="4"/>
        <v>0</v>
      </c>
      <c r="M15" s="94">
        <f t="shared" si="5"/>
        <v>1670240.0000000002</v>
      </c>
      <c r="N15" s="89" t="s">
        <v>58</v>
      </c>
      <c r="T15" s="53"/>
      <c r="U15" s="54"/>
      <c r="X15" s="54"/>
      <c r="Y15" s="3"/>
    </row>
    <row r="16" spans="1:25" x14ac:dyDescent="0.25">
      <c r="A16" s="80">
        <v>15</v>
      </c>
      <c r="B16" s="80">
        <v>206</v>
      </c>
      <c r="C16" s="80">
        <v>2</v>
      </c>
      <c r="D16" s="80" t="s">
        <v>30</v>
      </c>
      <c r="E16" s="90">
        <v>551</v>
      </c>
      <c r="F16" s="90">
        <v>33</v>
      </c>
      <c r="G16" s="90">
        <f t="shared" si="0"/>
        <v>584</v>
      </c>
      <c r="H16" s="90">
        <f t="shared" si="1"/>
        <v>642.40000000000009</v>
      </c>
      <c r="I16" s="80">
        <v>9000</v>
      </c>
      <c r="J16" s="91">
        <f t="shared" si="2"/>
        <v>5256000</v>
      </c>
      <c r="K16" s="92">
        <f t="shared" si="3"/>
        <v>5571360</v>
      </c>
      <c r="L16" s="93">
        <f t="shared" si="4"/>
        <v>11500</v>
      </c>
      <c r="M16" s="94">
        <f t="shared" si="5"/>
        <v>1670240.0000000002</v>
      </c>
      <c r="N16" s="89" t="s">
        <v>36</v>
      </c>
      <c r="T16" s="53"/>
      <c r="U16" s="54"/>
      <c r="X16" s="54"/>
      <c r="Y16" s="3"/>
    </row>
    <row r="17" spans="1:28" x14ac:dyDescent="0.25">
      <c r="A17" s="80">
        <v>16</v>
      </c>
      <c r="B17" s="80">
        <v>207</v>
      </c>
      <c r="C17" s="80">
        <v>2</v>
      </c>
      <c r="D17" s="80" t="s">
        <v>30</v>
      </c>
      <c r="E17" s="90">
        <v>551</v>
      </c>
      <c r="F17" s="90">
        <v>33</v>
      </c>
      <c r="G17" s="90">
        <f t="shared" si="0"/>
        <v>584</v>
      </c>
      <c r="H17" s="90">
        <f t="shared" si="1"/>
        <v>642.40000000000009</v>
      </c>
      <c r="I17" s="80">
        <v>9000</v>
      </c>
      <c r="J17" s="91">
        <f t="shared" si="2"/>
        <v>5256000</v>
      </c>
      <c r="K17" s="92">
        <f t="shared" si="3"/>
        <v>5571360</v>
      </c>
      <c r="L17" s="93">
        <f t="shared" si="4"/>
        <v>11500</v>
      </c>
      <c r="M17" s="94">
        <f t="shared" si="5"/>
        <v>1670240.0000000002</v>
      </c>
      <c r="N17" s="89" t="s">
        <v>36</v>
      </c>
      <c r="T17" s="53"/>
      <c r="U17" s="54"/>
      <c r="X17" s="54"/>
      <c r="Y17" s="3"/>
    </row>
    <row r="18" spans="1:28" x14ac:dyDescent="0.25">
      <c r="A18" s="80">
        <v>17</v>
      </c>
      <c r="B18" s="80">
        <v>208</v>
      </c>
      <c r="C18" s="80">
        <v>2</v>
      </c>
      <c r="D18" s="80" t="s">
        <v>31</v>
      </c>
      <c r="E18" s="90">
        <v>360</v>
      </c>
      <c r="F18" s="90">
        <v>31</v>
      </c>
      <c r="G18" s="90">
        <f t="shared" si="0"/>
        <v>391</v>
      </c>
      <c r="H18" s="90">
        <f t="shared" si="1"/>
        <v>430.1</v>
      </c>
      <c r="I18" s="80">
        <v>9000</v>
      </c>
      <c r="J18" s="91">
        <f t="shared" si="2"/>
        <v>3519000</v>
      </c>
      <c r="K18" s="92">
        <f t="shared" si="3"/>
        <v>3730140</v>
      </c>
      <c r="L18" s="93">
        <f t="shared" si="4"/>
        <v>8000</v>
      </c>
      <c r="M18" s="94">
        <f t="shared" si="5"/>
        <v>1118260</v>
      </c>
      <c r="N18" s="89" t="s">
        <v>36</v>
      </c>
      <c r="T18" s="53"/>
      <c r="U18" s="54"/>
      <c r="X18" s="54"/>
      <c r="Y18" s="3"/>
    </row>
    <row r="19" spans="1:28" x14ac:dyDescent="0.25">
      <c r="A19" s="80">
        <v>18</v>
      </c>
      <c r="B19" s="80">
        <v>209</v>
      </c>
      <c r="C19" s="80">
        <v>2</v>
      </c>
      <c r="D19" s="80" t="s">
        <v>31</v>
      </c>
      <c r="E19" s="90">
        <v>360</v>
      </c>
      <c r="F19" s="90">
        <v>31</v>
      </c>
      <c r="G19" s="90">
        <f t="shared" si="0"/>
        <v>391</v>
      </c>
      <c r="H19" s="90">
        <f t="shared" si="1"/>
        <v>430.1</v>
      </c>
      <c r="I19" s="80">
        <v>9000</v>
      </c>
      <c r="J19" s="91">
        <v>0</v>
      </c>
      <c r="K19" s="92">
        <f t="shared" si="3"/>
        <v>0</v>
      </c>
      <c r="L19" s="93">
        <f t="shared" si="4"/>
        <v>0</v>
      </c>
      <c r="M19" s="94">
        <f t="shared" si="5"/>
        <v>1118260</v>
      </c>
      <c r="N19" s="89" t="s">
        <v>58</v>
      </c>
      <c r="Y19" s="3"/>
    </row>
    <row r="20" spans="1:28" x14ac:dyDescent="0.25">
      <c r="A20" s="80">
        <v>19</v>
      </c>
      <c r="B20" s="80">
        <v>301</v>
      </c>
      <c r="C20" s="80">
        <v>3</v>
      </c>
      <c r="D20" s="80" t="s">
        <v>31</v>
      </c>
      <c r="E20" s="90">
        <v>360</v>
      </c>
      <c r="F20" s="90">
        <v>31</v>
      </c>
      <c r="G20" s="90">
        <f t="shared" si="0"/>
        <v>391</v>
      </c>
      <c r="H20" s="90">
        <f t="shared" si="1"/>
        <v>430.1</v>
      </c>
      <c r="I20" s="80">
        <v>9000</v>
      </c>
      <c r="J20" s="91">
        <f t="shared" si="2"/>
        <v>3519000</v>
      </c>
      <c r="K20" s="92">
        <f t="shared" si="3"/>
        <v>3730140</v>
      </c>
      <c r="L20" s="93">
        <f t="shared" si="4"/>
        <v>8000</v>
      </c>
      <c r="M20" s="94">
        <f t="shared" si="5"/>
        <v>1118260</v>
      </c>
      <c r="N20" s="89" t="s">
        <v>36</v>
      </c>
      <c r="Q20" t="s">
        <v>25</v>
      </c>
      <c r="U20" s="2"/>
      <c r="W20" t="s">
        <v>28</v>
      </c>
      <c r="Y20" s="3"/>
    </row>
    <row r="21" spans="1:28" x14ac:dyDescent="0.25">
      <c r="A21" s="80">
        <v>20</v>
      </c>
      <c r="B21" s="80">
        <v>302</v>
      </c>
      <c r="C21" s="80">
        <v>3</v>
      </c>
      <c r="D21" s="80" t="s">
        <v>31</v>
      </c>
      <c r="E21" s="90">
        <v>360</v>
      </c>
      <c r="F21" s="90">
        <v>31</v>
      </c>
      <c r="G21" s="90">
        <f t="shared" si="0"/>
        <v>391</v>
      </c>
      <c r="H21" s="90">
        <f t="shared" si="1"/>
        <v>430.1</v>
      </c>
      <c r="I21" s="80">
        <v>9000</v>
      </c>
      <c r="J21" s="91">
        <f t="shared" si="2"/>
        <v>3519000</v>
      </c>
      <c r="K21" s="92">
        <f t="shared" si="3"/>
        <v>3730140</v>
      </c>
      <c r="L21" s="93">
        <f t="shared" si="4"/>
        <v>8000</v>
      </c>
      <c r="M21" s="94">
        <f t="shared" si="5"/>
        <v>1118260</v>
      </c>
      <c r="N21" s="89" t="s">
        <v>36</v>
      </c>
      <c r="Q21" t="s">
        <v>24</v>
      </c>
      <c r="R21">
        <v>1</v>
      </c>
      <c r="S21" t="s">
        <v>27</v>
      </c>
      <c r="T21" s="70">
        <v>33.465000000000003</v>
      </c>
      <c r="U21" s="54">
        <f t="shared" ref="U21:U24" si="6">T21*10.764</f>
        <v>360.21726000000001</v>
      </c>
      <c r="W21" s="71">
        <v>2.887</v>
      </c>
      <c r="X21" s="54">
        <f t="shared" ref="X21:X24" si="7">W21*10.764</f>
        <v>31.075667999999997</v>
      </c>
      <c r="Y21" s="53"/>
      <c r="Z21" s="53"/>
      <c r="AA21" s="53"/>
      <c r="AB21" s="53"/>
    </row>
    <row r="22" spans="1:28" x14ac:dyDescent="0.25">
      <c r="A22" s="80">
        <v>21</v>
      </c>
      <c r="B22" s="80">
        <v>303</v>
      </c>
      <c r="C22" s="80">
        <v>3</v>
      </c>
      <c r="D22" s="80" t="s">
        <v>31</v>
      </c>
      <c r="E22" s="90">
        <v>360</v>
      </c>
      <c r="F22" s="90">
        <v>31</v>
      </c>
      <c r="G22" s="90">
        <f t="shared" si="0"/>
        <v>391</v>
      </c>
      <c r="H22" s="90">
        <f t="shared" si="1"/>
        <v>430.1</v>
      </c>
      <c r="I22" s="80">
        <v>9000</v>
      </c>
      <c r="J22" s="91">
        <f t="shared" si="2"/>
        <v>3519000</v>
      </c>
      <c r="K22" s="92">
        <f t="shared" si="3"/>
        <v>3730140</v>
      </c>
      <c r="L22" s="93">
        <f t="shared" si="4"/>
        <v>8000</v>
      </c>
      <c r="M22" s="94">
        <f t="shared" si="5"/>
        <v>1118260</v>
      </c>
      <c r="N22" s="89" t="s">
        <v>36</v>
      </c>
      <c r="R22">
        <v>2</v>
      </c>
      <c r="S22" t="s">
        <v>27</v>
      </c>
      <c r="T22" s="70">
        <v>33.465000000000003</v>
      </c>
      <c r="U22" s="54">
        <f t="shared" si="6"/>
        <v>360.21726000000001</v>
      </c>
      <c r="W22" s="71">
        <v>2.8879999999999999</v>
      </c>
      <c r="X22" s="54">
        <f t="shared" si="7"/>
        <v>31.086431999999999</v>
      </c>
      <c r="AA22" s="53"/>
      <c r="AB22" s="53"/>
    </row>
    <row r="23" spans="1:28" x14ac:dyDescent="0.25">
      <c r="A23" s="80">
        <v>22</v>
      </c>
      <c r="B23" s="80">
        <v>304</v>
      </c>
      <c r="C23" s="80">
        <v>3</v>
      </c>
      <c r="D23" s="80" t="s">
        <v>30</v>
      </c>
      <c r="E23" s="90">
        <v>551</v>
      </c>
      <c r="F23" s="90">
        <v>33</v>
      </c>
      <c r="G23" s="90">
        <f t="shared" si="0"/>
        <v>584</v>
      </c>
      <c r="H23" s="90">
        <f t="shared" si="1"/>
        <v>642.40000000000009</v>
      </c>
      <c r="I23" s="80">
        <v>9000</v>
      </c>
      <c r="J23" s="91">
        <f t="shared" si="2"/>
        <v>5256000</v>
      </c>
      <c r="K23" s="92">
        <f t="shared" si="3"/>
        <v>5571360</v>
      </c>
      <c r="L23" s="93">
        <f t="shared" si="4"/>
        <v>11500</v>
      </c>
      <c r="M23" s="94">
        <f t="shared" si="5"/>
        <v>1670240.0000000002</v>
      </c>
      <c r="N23" s="89" t="s">
        <v>36</v>
      </c>
      <c r="R23">
        <v>3</v>
      </c>
      <c r="S23" t="s">
        <v>27</v>
      </c>
      <c r="T23" s="70">
        <v>33.465000000000003</v>
      </c>
      <c r="U23" s="54">
        <f t="shared" si="6"/>
        <v>360.21726000000001</v>
      </c>
      <c r="W23" s="71">
        <v>2.8879999999999999</v>
      </c>
      <c r="X23" s="54">
        <f t="shared" si="7"/>
        <v>31.086431999999999</v>
      </c>
      <c r="AA23" s="53"/>
      <c r="AB23" s="53"/>
    </row>
    <row r="24" spans="1:28" x14ac:dyDescent="0.25">
      <c r="A24" s="80">
        <v>23</v>
      </c>
      <c r="B24" s="80">
        <v>305</v>
      </c>
      <c r="C24" s="80">
        <v>3</v>
      </c>
      <c r="D24" s="80" t="s">
        <v>30</v>
      </c>
      <c r="E24" s="90">
        <v>551</v>
      </c>
      <c r="F24" s="90">
        <v>33</v>
      </c>
      <c r="G24" s="90">
        <f t="shared" si="0"/>
        <v>584</v>
      </c>
      <c r="H24" s="90">
        <f t="shared" si="1"/>
        <v>642.40000000000009</v>
      </c>
      <c r="I24" s="80">
        <v>9000</v>
      </c>
      <c r="J24" s="91">
        <f t="shared" si="2"/>
        <v>5256000</v>
      </c>
      <c r="K24" s="92">
        <f t="shared" si="3"/>
        <v>5571360</v>
      </c>
      <c r="L24" s="93">
        <f t="shared" si="4"/>
        <v>11500</v>
      </c>
      <c r="M24" s="94">
        <f t="shared" si="5"/>
        <v>1670240.0000000002</v>
      </c>
      <c r="N24" s="89" t="s">
        <v>36</v>
      </c>
      <c r="R24">
        <v>4</v>
      </c>
      <c r="S24" t="s">
        <v>26</v>
      </c>
      <c r="T24" s="70">
        <v>51.234000000000002</v>
      </c>
      <c r="U24" s="54">
        <f t="shared" si="6"/>
        <v>551.48277599999994</v>
      </c>
      <c r="V24" s="22"/>
      <c r="W24" s="71">
        <v>3.0449999999999999</v>
      </c>
      <c r="X24" s="54">
        <f t="shared" si="7"/>
        <v>32.776379999999996</v>
      </c>
      <c r="AA24" s="53"/>
      <c r="AB24" s="53"/>
    </row>
    <row r="25" spans="1:28" x14ac:dyDescent="0.25">
      <c r="A25" s="80">
        <v>24</v>
      </c>
      <c r="B25" s="80">
        <v>306</v>
      </c>
      <c r="C25" s="80">
        <v>3</v>
      </c>
      <c r="D25" s="80" t="s">
        <v>30</v>
      </c>
      <c r="E25" s="90">
        <v>551</v>
      </c>
      <c r="F25" s="90">
        <v>33</v>
      </c>
      <c r="G25" s="90">
        <f t="shared" si="0"/>
        <v>584</v>
      </c>
      <c r="H25" s="90">
        <f t="shared" si="1"/>
        <v>642.40000000000009</v>
      </c>
      <c r="I25" s="80">
        <v>9000</v>
      </c>
      <c r="J25" s="91">
        <f t="shared" si="2"/>
        <v>5256000</v>
      </c>
      <c r="K25" s="92">
        <f t="shared" si="3"/>
        <v>5571360</v>
      </c>
      <c r="L25" s="93">
        <f t="shared" si="4"/>
        <v>11500</v>
      </c>
      <c r="M25" s="94">
        <f t="shared" si="5"/>
        <v>1670240.0000000002</v>
      </c>
      <c r="N25" s="89" t="s">
        <v>36</v>
      </c>
      <c r="R25">
        <v>5</v>
      </c>
      <c r="S25" t="s">
        <v>26</v>
      </c>
      <c r="T25" s="70">
        <v>51.234000000000002</v>
      </c>
      <c r="U25" s="54">
        <f>T25*10.764</f>
        <v>551.48277599999994</v>
      </c>
      <c r="V25" s="22"/>
      <c r="W25" s="71">
        <v>3.0449999999999999</v>
      </c>
      <c r="X25" s="54">
        <f>W25*10.764</f>
        <v>32.776379999999996</v>
      </c>
      <c r="AA25" s="53"/>
      <c r="AB25" s="53"/>
    </row>
    <row r="26" spans="1:28" x14ac:dyDescent="0.25">
      <c r="A26" s="80">
        <v>25</v>
      </c>
      <c r="B26" s="80">
        <v>307</v>
      </c>
      <c r="C26" s="80">
        <v>3</v>
      </c>
      <c r="D26" s="80" t="s">
        <v>30</v>
      </c>
      <c r="E26" s="90">
        <v>551</v>
      </c>
      <c r="F26" s="90">
        <v>33</v>
      </c>
      <c r="G26" s="90">
        <f t="shared" si="0"/>
        <v>584</v>
      </c>
      <c r="H26" s="90">
        <f t="shared" si="1"/>
        <v>642.40000000000009</v>
      </c>
      <c r="I26" s="80">
        <v>9000</v>
      </c>
      <c r="J26" s="91">
        <f t="shared" si="2"/>
        <v>5256000</v>
      </c>
      <c r="K26" s="92">
        <f t="shared" si="3"/>
        <v>5571360</v>
      </c>
      <c r="L26" s="93">
        <f t="shared" si="4"/>
        <v>11500</v>
      </c>
      <c r="M26" s="94">
        <f t="shared" si="5"/>
        <v>1670240.0000000002</v>
      </c>
      <c r="N26" s="89" t="s">
        <v>36</v>
      </c>
      <c r="R26">
        <v>6</v>
      </c>
      <c r="S26" t="s">
        <v>26</v>
      </c>
      <c r="T26" s="70">
        <v>51.234000000000002</v>
      </c>
      <c r="U26" s="54">
        <f>T26*10.764</f>
        <v>551.48277599999994</v>
      </c>
      <c r="V26" s="22"/>
      <c r="W26" s="71">
        <v>3.0449999999999999</v>
      </c>
      <c r="X26" s="54">
        <f>W26*10.764</f>
        <v>32.776379999999996</v>
      </c>
      <c r="AA26" s="53"/>
      <c r="AB26" s="53"/>
    </row>
    <row r="27" spans="1:28" x14ac:dyDescent="0.25">
      <c r="A27" s="80">
        <v>26</v>
      </c>
      <c r="B27" s="80">
        <v>308</v>
      </c>
      <c r="C27" s="80">
        <v>3</v>
      </c>
      <c r="D27" s="80" t="s">
        <v>31</v>
      </c>
      <c r="E27" s="90">
        <v>360</v>
      </c>
      <c r="F27" s="90">
        <v>31</v>
      </c>
      <c r="G27" s="90">
        <f t="shared" si="0"/>
        <v>391</v>
      </c>
      <c r="H27" s="90">
        <f t="shared" si="1"/>
        <v>430.1</v>
      </c>
      <c r="I27" s="80">
        <v>9000</v>
      </c>
      <c r="J27" s="91">
        <f t="shared" si="2"/>
        <v>3519000</v>
      </c>
      <c r="K27" s="92">
        <f t="shared" si="3"/>
        <v>3730140</v>
      </c>
      <c r="L27" s="93">
        <f t="shared" si="4"/>
        <v>8000</v>
      </c>
      <c r="M27" s="94">
        <f t="shared" si="5"/>
        <v>1118260</v>
      </c>
      <c r="N27" s="89" t="s">
        <v>36</v>
      </c>
      <c r="R27">
        <v>7</v>
      </c>
      <c r="S27" t="s">
        <v>26</v>
      </c>
      <c r="T27" s="70">
        <v>51.204000000000001</v>
      </c>
      <c r="U27" s="54">
        <f>T27*10.764</f>
        <v>551.15985599999999</v>
      </c>
      <c r="V27" s="22"/>
      <c r="W27" s="71">
        <v>3.0449999999999999</v>
      </c>
      <c r="X27" s="54">
        <f>W27*10.764</f>
        <v>32.776379999999996</v>
      </c>
      <c r="AA27" s="53"/>
      <c r="AB27" s="53"/>
    </row>
    <row r="28" spans="1:28" x14ac:dyDescent="0.25">
      <c r="A28" s="80">
        <v>27</v>
      </c>
      <c r="B28" s="80">
        <v>309</v>
      </c>
      <c r="C28" s="80">
        <v>3</v>
      </c>
      <c r="D28" s="80" t="s">
        <v>31</v>
      </c>
      <c r="E28" s="90">
        <v>360</v>
      </c>
      <c r="F28" s="90">
        <v>31</v>
      </c>
      <c r="G28" s="90">
        <f t="shared" si="0"/>
        <v>391</v>
      </c>
      <c r="H28" s="90">
        <f t="shared" si="1"/>
        <v>430.1</v>
      </c>
      <c r="I28" s="80">
        <v>9000</v>
      </c>
      <c r="J28" s="91">
        <f t="shared" si="2"/>
        <v>3519000</v>
      </c>
      <c r="K28" s="92">
        <f t="shared" si="3"/>
        <v>3730140</v>
      </c>
      <c r="L28" s="93">
        <f t="shared" si="4"/>
        <v>8000</v>
      </c>
      <c r="M28" s="94">
        <f t="shared" si="5"/>
        <v>1118260</v>
      </c>
      <c r="N28" s="89" t="s">
        <v>36</v>
      </c>
      <c r="R28" s="51">
        <v>8</v>
      </c>
      <c r="S28" t="s">
        <v>27</v>
      </c>
      <c r="T28" s="70">
        <v>33.465000000000003</v>
      </c>
      <c r="U28" s="54">
        <f>T28*10.764</f>
        <v>360.21726000000001</v>
      </c>
      <c r="V28" s="22"/>
      <c r="W28" s="71">
        <v>2.8879999999999999</v>
      </c>
      <c r="X28" s="54">
        <f>W28*10.764</f>
        <v>31.086431999999999</v>
      </c>
      <c r="AA28" s="53"/>
      <c r="AB28" s="53"/>
    </row>
    <row r="29" spans="1:28" x14ac:dyDescent="0.25">
      <c r="A29" s="80">
        <v>28</v>
      </c>
      <c r="B29" s="80">
        <v>401</v>
      </c>
      <c r="C29" s="80">
        <v>4</v>
      </c>
      <c r="D29" s="80" t="s">
        <v>31</v>
      </c>
      <c r="E29" s="90">
        <v>360</v>
      </c>
      <c r="F29" s="90">
        <v>31</v>
      </c>
      <c r="G29" s="90">
        <f t="shared" si="0"/>
        <v>391</v>
      </c>
      <c r="H29" s="90">
        <f t="shared" si="1"/>
        <v>430.1</v>
      </c>
      <c r="I29" s="80">
        <v>9000</v>
      </c>
      <c r="J29" s="91">
        <v>0</v>
      </c>
      <c r="K29" s="92">
        <f t="shared" si="3"/>
        <v>0</v>
      </c>
      <c r="L29" s="93">
        <f t="shared" si="4"/>
        <v>0</v>
      </c>
      <c r="M29" s="94">
        <f t="shared" si="5"/>
        <v>1118260</v>
      </c>
      <c r="N29" s="89" t="s">
        <v>58</v>
      </c>
      <c r="R29" s="51">
        <v>9</v>
      </c>
      <c r="S29" t="s">
        <v>27</v>
      </c>
      <c r="T29" s="70">
        <v>33.465000000000003</v>
      </c>
      <c r="U29" s="54">
        <f>T29*10.764</f>
        <v>360.21726000000001</v>
      </c>
      <c r="W29" s="71">
        <v>2.8879999999999999</v>
      </c>
      <c r="X29" s="54">
        <f>W29*10.764</f>
        <v>31.086431999999999</v>
      </c>
      <c r="AA29" s="53"/>
      <c r="AB29" s="53"/>
    </row>
    <row r="30" spans="1:28" x14ac:dyDescent="0.25">
      <c r="A30" s="80">
        <v>29</v>
      </c>
      <c r="B30" s="80">
        <v>402</v>
      </c>
      <c r="C30" s="80">
        <v>4</v>
      </c>
      <c r="D30" s="80" t="s">
        <v>31</v>
      </c>
      <c r="E30" s="90">
        <v>360</v>
      </c>
      <c r="F30" s="90">
        <v>31</v>
      </c>
      <c r="G30" s="90">
        <f t="shared" si="0"/>
        <v>391</v>
      </c>
      <c r="H30" s="90">
        <f t="shared" si="1"/>
        <v>430.1</v>
      </c>
      <c r="I30" s="80">
        <v>9000</v>
      </c>
      <c r="J30" s="91">
        <v>0</v>
      </c>
      <c r="K30" s="92">
        <f t="shared" si="3"/>
        <v>0</v>
      </c>
      <c r="L30" s="93">
        <f t="shared" si="4"/>
        <v>0</v>
      </c>
      <c r="M30" s="94">
        <f t="shared" si="5"/>
        <v>1118260</v>
      </c>
      <c r="N30" s="89" t="s">
        <v>58</v>
      </c>
      <c r="R30" s="51"/>
      <c r="T30" s="53"/>
      <c r="U30"/>
      <c r="V30" s="22"/>
      <c r="W30" s="10"/>
      <c r="AA30" s="53"/>
      <c r="AB30" s="53"/>
    </row>
    <row r="31" spans="1:28" x14ac:dyDescent="0.25">
      <c r="A31" s="80">
        <v>30</v>
      </c>
      <c r="B31" s="80">
        <v>403</v>
      </c>
      <c r="C31" s="80">
        <v>4</v>
      </c>
      <c r="D31" s="80" t="s">
        <v>31</v>
      </c>
      <c r="E31" s="90">
        <v>360</v>
      </c>
      <c r="F31" s="90">
        <v>31</v>
      </c>
      <c r="G31" s="90">
        <f t="shared" si="0"/>
        <v>391</v>
      </c>
      <c r="H31" s="90">
        <f t="shared" si="1"/>
        <v>430.1</v>
      </c>
      <c r="I31" s="80">
        <v>9000</v>
      </c>
      <c r="J31" s="91">
        <v>0</v>
      </c>
      <c r="K31" s="92">
        <f t="shared" si="3"/>
        <v>0</v>
      </c>
      <c r="L31" s="93">
        <f t="shared" si="4"/>
        <v>0</v>
      </c>
      <c r="M31" s="94">
        <f t="shared" si="5"/>
        <v>1118260</v>
      </c>
      <c r="N31" s="89" t="s">
        <v>58</v>
      </c>
      <c r="R31" s="51"/>
      <c r="T31" s="55"/>
      <c r="U31" s="22"/>
      <c r="V31" s="22"/>
      <c r="W31" s="10"/>
      <c r="AA31" s="53"/>
      <c r="AB31" s="53"/>
    </row>
    <row r="32" spans="1:28" x14ac:dyDescent="0.25">
      <c r="A32" s="80">
        <v>31</v>
      </c>
      <c r="B32" s="80">
        <v>404</v>
      </c>
      <c r="C32" s="80">
        <v>4</v>
      </c>
      <c r="D32" s="80" t="s">
        <v>30</v>
      </c>
      <c r="E32" s="90">
        <v>551</v>
      </c>
      <c r="F32" s="90">
        <v>33</v>
      </c>
      <c r="G32" s="90">
        <f t="shared" si="0"/>
        <v>584</v>
      </c>
      <c r="H32" s="90">
        <f t="shared" si="1"/>
        <v>642.40000000000009</v>
      </c>
      <c r="I32" s="80">
        <v>9000</v>
      </c>
      <c r="J32" s="91">
        <v>0</v>
      </c>
      <c r="K32" s="92">
        <f t="shared" si="3"/>
        <v>0</v>
      </c>
      <c r="L32" s="93">
        <f t="shared" si="4"/>
        <v>0</v>
      </c>
      <c r="M32" s="94">
        <f t="shared" si="5"/>
        <v>1670240.0000000002</v>
      </c>
      <c r="N32" s="89" t="s">
        <v>58</v>
      </c>
      <c r="AA32" s="53"/>
      <c r="AB32" s="53"/>
    </row>
    <row r="33" spans="1:28" x14ac:dyDescent="0.25">
      <c r="A33" s="80">
        <v>32</v>
      </c>
      <c r="B33" s="80">
        <v>405</v>
      </c>
      <c r="C33" s="80">
        <v>4</v>
      </c>
      <c r="D33" s="80" t="s">
        <v>30</v>
      </c>
      <c r="E33" s="90">
        <v>551</v>
      </c>
      <c r="F33" s="90">
        <v>33</v>
      </c>
      <c r="G33" s="90">
        <f t="shared" si="0"/>
        <v>584</v>
      </c>
      <c r="H33" s="90">
        <f t="shared" si="1"/>
        <v>642.40000000000009</v>
      </c>
      <c r="I33" s="80">
        <v>9000</v>
      </c>
      <c r="J33" s="91">
        <v>0</v>
      </c>
      <c r="K33" s="92">
        <f t="shared" si="3"/>
        <v>0</v>
      </c>
      <c r="L33" s="93">
        <f t="shared" si="4"/>
        <v>0</v>
      </c>
      <c r="M33" s="94">
        <f t="shared" si="5"/>
        <v>1670240.0000000002</v>
      </c>
      <c r="N33" s="89" t="s">
        <v>58</v>
      </c>
      <c r="T33" s="53"/>
      <c r="U33" s="54"/>
      <c r="V33" s="53"/>
      <c r="W33" s="53"/>
      <c r="X33" s="54"/>
      <c r="AA33" s="53"/>
      <c r="AB33" s="53"/>
    </row>
    <row r="34" spans="1:28" x14ac:dyDescent="0.25">
      <c r="A34" s="80">
        <v>33</v>
      </c>
      <c r="B34" s="80">
        <v>406</v>
      </c>
      <c r="C34" s="80">
        <v>4</v>
      </c>
      <c r="D34" s="80" t="s">
        <v>30</v>
      </c>
      <c r="E34" s="90">
        <v>551</v>
      </c>
      <c r="F34" s="90">
        <v>33</v>
      </c>
      <c r="G34" s="90">
        <f t="shared" si="0"/>
        <v>584</v>
      </c>
      <c r="H34" s="90">
        <f t="shared" si="1"/>
        <v>642.40000000000009</v>
      </c>
      <c r="I34" s="80">
        <v>9000</v>
      </c>
      <c r="J34" s="91">
        <v>0</v>
      </c>
      <c r="K34" s="92">
        <f t="shared" si="3"/>
        <v>0</v>
      </c>
      <c r="L34" s="93">
        <f t="shared" si="4"/>
        <v>0</v>
      </c>
      <c r="M34" s="94">
        <f t="shared" si="5"/>
        <v>1670240.0000000002</v>
      </c>
      <c r="N34" s="89" t="s">
        <v>58</v>
      </c>
      <c r="T34" s="53"/>
      <c r="U34" s="54"/>
      <c r="V34" s="53"/>
      <c r="W34" s="53"/>
      <c r="X34" s="54"/>
      <c r="AA34" s="53"/>
      <c r="AB34" s="53"/>
    </row>
    <row r="35" spans="1:28" x14ac:dyDescent="0.25">
      <c r="A35" s="80">
        <v>34</v>
      </c>
      <c r="B35" s="80">
        <v>407</v>
      </c>
      <c r="C35" s="80">
        <v>4</v>
      </c>
      <c r="D35" s="80" t="s">
        <v>30</v>
      </c>
      <c r="E35" s="90">
        <v>551</v>
      </c>
      <c r="F35" s="90">
        <v>33</v>
      </c>
      <c r="G35" s="90">
        <f t="shared" si="0"/>
        <v>584</v>
      </c>
      <c r="H35" s="90">
        <f t="shared" si="1"/>
        <v>642.40000000000009</v>
      </c>
      <c r="I35" s="80">
        <v>9000</v>
      </c>
      <c r="J35" s="91">
        <v>0</v>
      </c>
      <c r="K35" s="92">
        <f t="shared" si="3"/>
        <v>0</v>
      </c>
      <c r="L35" s="93">
        <f t="shared" si="4"/>
        <v>0</v>
      </c>
      <c r="M35" s="94">
        <f t="shared" si="5"/>
        <v>1670240.0000000002</v>
      </c>
      <c r="N35" s="89" t="s">
        <v>58</v>
      </c>
      <c r="T35" s="53"/>
      <c r="U35" s="54"/>
      <c r="V35" s="53"/>
      <c r="W35" s="53"/>
      <c r="X35" s="54"/>
      <c r="AA35" s="53"/>
      <c r="AB35" s="53"/>
    </row>
    <row r="36" spans="1:28" x14ac:dyDescent="0.25">
      <c r="A36" s="80">
        <v>35</v>
      </c>
      <c r="B36" s="80">
        <v>408</v>
      </c>
      <c r="C36" s="80">
        <v>4</v>
      </c>
      <c r="D36" s="80" t="s">
        <v>31</v>
      </c>
      <c r="E36" s="90">
        <v>360</v>
      </c>
      <c r="F36" s="90">
        <v>31</v>
      </c>
      <c r="G36" s="90">
        <f t="shared" si="0"/>
        <v>391</v>
      </c>
      <c r="H36" s="90">
        <f t="shared" si="1"/>
        <v>430.1</v>
      </c>
      <c r="I36" s="80">
        <v>9000</v>
      </c>
      <c r="J36" s="91">
        <v>0</v>
      </c>
      <c r="K36" s="92">
        <f t="shared" si="3"/>
        <v>0</v>
      </c>
      <c r="L36" s="93">
        <f t="shared" si="4"/>
        <v>0</v>
      </c>
      <c r="M36" s="94">
        <f t="shared" si="5"/>
        <v>1118260</v>
      </c>
      <c r="N36" s="89" t="s">
        <v>58</v>
      </c>
      <c r="T36" s="53"/>
      <c r="U36" s="54"/>
      <c r="V36" s="53"/>
      <c r="W36" s="53"/>
      <c r="X36" s="54"/>
      <c r="AA36" s="53"/>
      <c r="AB36" s="53"/>
    </row>
    <row r="37" spans="1:28" x14ac:dyDescent="0.25">
      <c r="A37" s="80">
        <v>36</v>
      </c>
      <c r="B37" s="80">
        <v>409</v>
      </c>
      <c r="C37" s="80">
        <v>4</v>
      </c>
      <c r="D37" s="80" t="s">
        <v>31</v>
      </c>
      <c r="E37" s="90">
        <v>360</v>
      </c>
      <c r="F37" s="90">
        <v>31</v>
      </c>
      <c r="G37" s="90">
        <f t="shared" si="0"/>
        <v>391</v>
      </c>
      <c r="H37" s="90">
        <f t="shared" si="1"/>
        <v>430.1</v>
      </c>
      <c r="I37" s="80">
        <v>9000</v>
      </c>
      <c r="J37" s="91">
        <v>0</v>
      </c>
      <c r="K37" s="92">
        <f t="shared" si="3"/>
        <v>0</v>
      </c>
      <c r="L37" s="93">
        <f t="shared" si="4"/>
        <v>0</v>
      </c>
      <c r="M37" s="94">
        <f t="shared" si="5"/>
        <v>1118260</v>
      </c>
      <c r="N37" s="89" t="s">
        <v>58</v>
      </c>
      <c r="T37" s="53"/>
      <c r="U37" s="54"/>
      <c r="V37" s="53"/>
      <c r="W37" s="53"/>
      <c r="X37" s="54"/>
      <c r="AA37" s="53"/>
      <c r="AB37" s="53"/>
    </row>
    <row r="38" spans="1:28" x14ac:dyDescent="0.25">
      <c r="A38" s="80">
        <v>37</v>
      </c>
      <c r="B38" s="80">
        <v>501</v>
      </c>
      <c r="C38" s="80">
        <v>5</v>
      </c>
      <c r="D38" s="80" t="s">
        <v>31</v>
      </c>
      <c r="E38" s="90">
        <v>360</v>
      </c>
      <c r="F38" s="90">
        <v>31</v>
      </c>
      <c r="G38" s="90">
        <f t="shared" si="0"/>
        <v>391</v>
      </c>
      <c r="H38" s="90">
        <f t="shared" si="1"/>
        <v>430.1</v>
      </c>
      <c r="I38" s="80">
        <v>9000</v>
      </c>
      <c r="J38" s="91">
        <f t="shared" si="2"/>
        <v>3519000</v>
      </c>
      <c r="K38" s="92">
        <f t="shared" si="3"/>
        <v>3730140</v>
      </c>
      <c r="L38" s="93">
        <f t="shared" si="4"/>
        <v>8000</v>
      </c>
      <c r="M38" s="94">
        <f t="shared" si="5"/>
        <v>1118260</v>
      </c>
      <c r="N38" s="89" t="s">
        <v>36</v>
      </c>
      <c r="S38" s="53"/>
      <c r="T38" s="53"/>
      <c r="U38" s="53"/>
      <c r="V38" s="53"/>
      <c r="W38" s="53"/>
      <c r="X38" s="53"/>
      <c r="AA38" s="53"/>
      <c r="AB38" s="53"/>
    </row>
    <row r="39" spans="1:28" x14ac:dyDescent="0.25">
      <c r="A39" s="80">
        <v>38</v>
      </c>
      <c r="B39" s="80">
        <v>502</v>
      </c>
      <c r="C39" s="80">
        <v>5</v>
      </c>
      <c r="D39" s="80" t="s">
        <v>31</v>
      </c>
      <c r="E39" s="90">
        <v>360</v>
      </c>
      <c r="F39" s="90">
        <v>31</v>
      </c>
      <c r="G39" s="90">
        <f t="shared" si="0"/>
        <v>391</v>
      </c>
      <c r="H39" s="90">
        <f t="shared" si="1"/>
        <v>430.1</v>
      </c>
      <c r="I39" s="80">
        <v>9000</v>
      </c>
      <c r="J39" s="91">
        <f t="shared" si="2"/>
        <v>3519000</v>
      </c>
      <c r="K39" s="92">
        <f t="shared" si="3"/>
        <v>3730140</v>
      </c>
      <c r="L39" s="93">
        <f t="shared" si="4"/>
        <v>8000</v>
      </c>
      <c r="M39" s="94">
        <f t="shared" si="5"/>
        <v>1118260</v>
      </c>
      <c r="N39" s="89" t="s">
        <v>36</v>
      </c>
    </row>
    <row r="40" spans="1:28" ht="16.5" x14ac:dyDescent="0.3">
      <c r="A40" s="80">
        <v>39</v>
      </c>
      <c r="B40" s="80">
        <v>503</v>
      </c>
      <c r="C40" s="80">
        <v>5</v>
      </c>
      <c r="D40" s="80" t="s">
        <v>31</v>
      </c>
      <c r="E40" s="90">
        <v>360</v>
      </c>
      <c r="F40" s="90">
        <v>31</v>
      </c>
      <c r="G40" s="90">
        <f t="shared" si="0"/>
        <v>391</v>
      </c>
      <c r="H40" s="90">
        <f t="shared" si="1"/>
        <v>430.1</v>
      </c>
      <c r="I40" s="80">
        <v>9000</v>
      </c>
      <c r="J40" s="91">
        <f t="shared" si="2"/>
        <v>3519000</v>
      </c>
      <c r="K40" s="92">
        <f t="shared" si="3"/>
        <v>3730140</v>
      </c>
      <c r="L40" s="93">
        <f t="shared" si="4"/>
        <v>8000</v>
      </c>
      <c r="M40" s="94">
        <f t="shared" si="5"/>
        <v>1118260</v>
      </c>
      <c r="N40" s="89" t="s">
        <v>36</v>
      </c>
      <c r="O40" s="4"/>
    </row>
    <row r="41" spans="1:28" ht="16.5" x14ac:dyDescent="0.3">
      <c r="A41" s="80">
        <v>40</v>
      </c>
      <c r="B41" s="80">
        <v>504</v>
      </c>
      <c r="C41" s="80">
        <v>5</v>
      </c>
      <c r="D41" s="80" t="s">
        <v>30</v>
      </c>
      <c r="E41" s="90">
        <v>551</v>
      </c>
      <c r="F41" s="90">
        <v>33</v>
      </c>
      <c r="G41" s="90">
        <f t="shared" si="0"/>
        <v>584</v>
      </c>
      <c r="H41" s="90">
        <f t="shared" si="1"/>
        <v>642.40000000000009</v>
      </c>
      <c r="I41" s="80">
        <v>9000</v>
      </c>
      <c r="J41" s="91">
        <f t="shared" si="2"/>
        <v>5256000</v>
      </c>
      <c r="K41" s="92">
        <f t="shared" si="3"/>
        <v>5571360</v>
      </c>
      <c r="L41" s="93">
        <f t="shared" si="4"/>
        <v>11500</v>
      </c>
      <c r="M41" s="94">
        <f t="shared" si="5"/>
        <v>1670240.0000000002</v>
      </c>
      <c r="N41" s="89" t="s">
        <v>36</v>
      </c>
      <c r="O41" s="4"/>
    </row>
    <row r="42" spans="1:28" ht="16.5" x14ac:dyDescent="0.3">
      <c r="A42" s="80">
        <v>41</v>
      </c>
      <c r="B42" s="80">
        <v>505</v>
      </c>
      <c r="C42" s="80">
        <v>5</v>
      </c>
      <c r="D42" s="80" t="s">
        <v>30</v>
      </c>
      <c r="E42" s="90">
        <v>551</v>
      </c>
      <c r="F42" s="90">
        <v>33</v>
      </c>
      <c r="G42" s="90">
        <f t="shared" si="0"/>
        <v>584</v>
      </c>
      <c r="H42" s="90">
        <f t="shared" si="1"/>
        <v>642.40000000000009</v>
      </c>
      <c r="I42" s="80">
        <v>9000</v>
      </c>
      <c r="J42" s="91">
        <f t="shared" si="2"/>
        <v>5256000</v>
      </c>
      <c r="K42" s="92">
        <f t="shared" si="3"/>
        <v>5571360</v>
      </c>
      <c r="L42" s="93">
        <f t="shared" si="4"/>
        <v>11500</v>
      </c>
      <c r="M42" s="94">
        <f t="shared" si="5"/>
        <v>1670240.0000000002</v>
      </c>
      <c r="N42" s="89" t="s">
        <v>36</v>
      </c>
      <c r="O42" s="4"/>
    </row>
    <row r="43" spans="1:28" ht="16.5" x14ac:dyDescent="0.3">
      <c r="A43" s="80">
        <v>42</v>
      </c>
      <c r="B43" s="80">
        <v>506</v>
      </c>
      <c r="C43" s="80">
        <v>5</v>
      </c>
      <c r="D43" s="80" t="s">
        <v>30</v>
      </c>
      <c r="E43" s="90">
        <v>551</v>
      </c>
      <c r="F43" s="90">
        <v>33</v>
      </c>
      <c r="G43" s="90">
        <f t="shared" si="0"/>
        <v>584</v>
      </c>
      <c r="H43" s="90">
        <f t="shared" si="1"/>
        <v>642.40000000000009</v>
      </c>
      <c r="I43" s="80">
        <v>9000</v>
      </c>
      <c r="J43" s="91">
        <f t="shared" si="2"/>
        <v>5256000</v>
      </c>
      <c r="K43" s="92">
        <f t="shared" si="3"/>
        <v>5571360</v>
      </c>
      <c r="L43" s="93">
        <f t="shared" si="4"/>
        <v>11500</v>
      </c>
      <c r="M43" s="94">
        <f t="shared" si="5"/>
        <v>1670240.0000000002</v>
      </c>
      <c r="N43" s="89" t="s">
        <v>36</v>
      </c>
      <c r="O43" s="4"/>
    </row>
    <row r="44" spans="1:28" ht="16.5" x14ac:dyDescent="0.3">
      <c r="A44" s="80">
        <v>43</v>
      </c>
      <c r="B44" s="80">
        <v>507</v>
      </c>
      <c r="C44" s="80">
        <v>5</v>
      </c>
      <c r="D44" s="80" t="s">
        <v>30</v>
      </c>
      <c r="E44" s="90">
        <v>551</v>
      </c>
      <c r="F44" s="90">
        <v>33</v>
      </c>
      <c r="G44" s="90">
        <f t="shared" si="0"/>
        <v>584</v>
      </c>
      <c r="H44" s="90">
        <f t="shared" si="1"/>
        <v>642.40000000000009</v>
      </c>
      <c r="I44" s="80">
        <v>9000</v>
      </c>
      <c r="J44" s="91">
        <f t="shared" si="2"/>
        <v>5256000</v>
      </c>
      <c r="K44" s="92">
        <f t="shared" si="3"/>
        <v>5571360</v>
      </c>
      <c r="L44" s="93">
        <f t="shared" si="4"/>
        <v>11500</v>
      </c>
      <c r="M44" s="94">
        <f t="shared" si="5"/>
        <v>1670240.0000000002</v>
      </c>
      <c r="N44" s="89" t="s">
        <v>36</v>
      </c>
      <c r="O44" s="4"/>
    </row>
    <row r="45" spans="1:28" ht="16.5" x14ac:dyDescent="0.3">
      <c r="A45" s="80">
        <v>44</v>
      </c>
      <c r="B45" s="80">
        <v>508</v>
      </c>
      <c r="C45" s="80">
        <v>5</v>
      </c>
      <c r="D45" s="80" t="s">
        <v>31</v>
      </c>
      <c r="E45" s="90">
        <v>360</v>
      </c>
      <c r="F45" s="90">
        <v>31</v>
      </c>
      <c r="G45" s="90">
        <f t="shared" si="0"/>
        <v>391</v>
      </c>
      <c r="H45" s="90">
        <f t="shared" si="1"/>
        <v>430.1</v>
      </c>
      <c r="I45" s="80">
        <v>9000</v>
      </c>
      <c r="J45" s="91">
        <f t="shared" si="2"/>
        <v>3519000</v>
      </c>
      <c r="K45" s="92">
        <f t="shared" si="3"/>
        <v>3730140</v>
      </c>
      <c r="L45" s="93">
        <f t="shared" si="4"/>
        <v>8000</v>
      </c>
      <c r="M45" s="94">
        <f t="shared" si="5"/>
        <v>1118260</v>
      </c>
      <c r="N45" s="89" t="s">
        <v>36</v>
      </c>
      <c r="O45" s="4"/>
    </row>
    <row r="46" spans="1:28" ht="16.5" x14ac:dyDescent="0.3">
      <c r="A46" s="80">
        <v>45</v>
      </c>
      <c r="B46" s="80">
        <v>509</v>
      </c>
      <c r="C46" s="80">
        <v>5</v>
      </c>
      <c r="D46" s="80" t="s">
        <v>31</v>
      </c>
      <c r="E46" s="90">
        <v>360</v>
      </c>
      <c r="F46" s="90">
        <v>31</v>
      </c>
      <c r="G46" s="90">
        <f t="shared" si="0"/>
        <v>391</v>
      </c>
      <c r="H46" s="90">
        <f t="shared" si="1"/>
        <v>430.1</v>
      </c>
      <c r="I46" s="80">
        <v>9000</v>
      </c>
      <c r="J46" s="91">
        <f t="shared" si="2"/>
        <v>3519000</v>
      </c>
      <c r="K46" s="92">
        <f t="shared" si="3"/>
        <v>3730140</v>
      </c>
      <c r="L46" s="93">
        <f t="shared" si="4"/>
        <v>8000</v>
      </c>
      <c r="M46" s="94">
        <f t="shared" si="5"/>
        <v>1118260</v>
      </c>
      <c r="N46" s="89" t="s">
        <v>36</v>
      </c>
      <c r="O46" s="4"/>
    </row>
    <row r="47" spans="1:28" ht="16.5" x14ac:dyDescent="0.3">
      <c r="A47" s="80">
        <v>46</v>
      </c>
      <c r="B47" s="80">
        <v>601</v>
      </c>
      <c r="C47" s="80">
        <v>6</v>
      </c>
      <c r="D47" s="80" t="s">
        <v>31</v>
      </c>
      <c r="E47" s="90">
        <v>360</v>
      </c>
      <c r="F47" s="90">
        <v>31</v>
      </c>
      <c r="G47" s="90">
        <f t="shared" si="0"/>
        <v>391</v>
      </c>
      <c r="H47" s="90">
        <f t="shared" si="1"/>
        <v>430.1</v>
      </c>
      <c r="I47" s="80">
        <v>9000</v>
      </c>
      <c r="J47" s="91">
        <f t="shared" si="2"/>
        <v>3519000</v>
      </c>
      <c r="K47" s="92">
        <f t="shared" si="3"/>
        <v>3730140</v>
      </c>
      <c r="L47" s="93">
        <f t="shared" si="4"/>
        <v>8000</v>
      </c>
      <c r="M47" s="94">
        <f t="shared" si="5"/>
        <v>1118260</v>
      </c>
      <c r="N47" s="89" t="s">
        <v>36</v>
      </c>
      <c r="O47" s="4"/>
    </row>
    <row r="48" spans="1:28" ht="16.5" x14ac:dyDescent="0.3">
      <c r="A48" s="80">
        <v>47</v>
      </c>
      <c r="B48" s="80">
        <v>602</v>
      </c>
      <c r="C48" s="80">
        <v>6</v>
      </c>
      <c r="D48" s="102" t="s">
        <v>31</v>
      </c>
      <c r="E48" s="90">
        <v>360</v>
      </c>
      <c r="F48" s="90">
        <v>31</v>
      </c>
      <c r="G48" s="90">
        <f t="shared" si="0"/>
        <v>391</v>
      </c>
      <c r="H48" s="90">
        <f t="shared" si="1"/>
        <v>430.1</v>
      </c>
      <c r="I48" s="80">
        <v>9000</v>
      </c>
      <c r="J48" s="91">
        <f t="shared" si="2"/>
        <v>3519000</v>
      </c>
      <c r="K48" s="92">
        <f t="shared" si="3"/>
        <v>3730140</v>
      </c>
      <c r="L48" s="93">
        <f t="shared" si="4"/>
        <v>8000</v>
      </c>
      <c r="M48" s="94">
        <f t="shared" si="5"/>
        <v>1118260</v>
      </c>
      <c r="N48" s="89" t="s">
        <v>36</v>
      </c>
      <c r="O48" s="4"/>
    </row>
    <row r="49" spans="1:23" ht="16.5" x14ac:dyDescent="0.3">
      <c r="A49" s="80">
        <v>48</v>
      </c>
      <c r="B49" s="80">
        <v>603</v>
      </c>
      <c r="C49" s="80">
        <v>6</v>
      </c>
      <c r="D49" s="102" t="s">
        <v>31</v>
      </c>
      <c r="E49" s="90">
        <v>360</v>
      </c>
      <c r="F49" s="90">
        <v>31</v>
      </c>
      <c r="G49" s="90">
        <f t="shared" si="0"/>
        <v>391</v>
      </c>
      <c r="H49" s="90">
        <f t="shared" si="1"/>
        <v>430.1</v>
      </c>
      <c r="I49" s="80">
        <v>9000</v>
      </c>
      <c r="J49" s="91">
        <f t="shared" si="2"/>
        <v>3519000</v>
      </c>
      <c r="K49" s="92">
        <f t="shared" si="3"/>
        <v>3730140</v>
      </c>
      <c r="L49" s="93">
        <f t="shared" si="4"/>
        <v>8000</v>
      </c>
      <c r="M49" s="94">
        <f t="shared" si="5"/>
        <v>1118260</v>
      </c>
      <c r="N49" s="89" t="s">
        <v>36</v>
      </c>
      <c r="O49" s="4"/>
    </row>
    <row r="50" spans="1:23" ht="16.5" x14ac:dyDescent="0.3">
      <c r="A50" s="80">
        <v>49</v>
      </c>
      <c r="B50" s="80">
        <v>604</v>
      </c>
      <c r="C50" s="80">
        <v>6</v>
      </c>
      <c r="D50" s="102" t="s">
        <v>30</v>
      </c>
      <c r="E50" s="90">
        <v>551</v>
      </c>
      <c r="F50" s="90">
        <v>33</v>
      </c>
      <c r="G50" s="90">
        <f t="shared" si="0"/>
        <v>584</v>
      </c>
      <c r="H50" s="90">
        <f t="shared" si="1"/>
        <v>642.40000000000009</v>
      </c>
      <c r="I50" s="80">
        <v>9000</v>
      </c>
      <c r="J50" s="91">
        <f t="shared" si="2"/>
        <v>5256000</v>
      </c>
      <c r="K50" s="92">
        <f t="shared" si="3"/>
        <v>5571360</v>
      </c>
      <c r="L50" s="93">
        <f t="shared" si="4"/>
        <v>11500</v>
      </c>
      <c r="M50" s="94">
        <f t="shared" si="5"/>
        <v>1670240.0000000002</v>
      </c>
      <c r="N50" s="89" t="s">
        <v>36</v>
      </c>
      <c r="O50" s="4"/>
    </row>
    <row r="51" spans="1:23" ht="16.5" x14ac:dyDescent="0.3">
      <c r="A51" s="80">
        <v>50</v>
      </c>
      <c r="B51" s="80">
        <v>605</v>
      </c>
      <c r="C51" s="80">
        <v>6</v>
      </c>
      <c r="D51" s="102" t="s">
        <v>30</v>
      </c>
      <c r="E51" s="90">
        <v>551</v>
      </c>
      <c r="F51" s="90">
        <v>33</v>
      </c>
      <c r="G51" s="90">
        <f t="shared" si="0"/>
        <v>584</v>
      </c>
      <c r="H51" s="90">
        <f t="shared" si="1"/>
        <v>642.40000000000009</v>
      </c>
      <c r="I51" s="80">
        <v>9000</v>
      </c>
      <c r="J51" s="91">
        <f t="shared" si="2"/>
        <v>5256000</v>
      </c>
      <c r="K51" s="92">
        <f t="shared" si="3"/>
        <v>5571360</v>
      </c>
      <c r="L51" s="93">
        <f t="shared" si="4"/>
        <v>11500</v>
      </c>
      <c r="M51" s="94">
        <f t="shared" si="5"/>
        <v>1670240.0000000002</v>
      </c>
      <c r="N51" s="89" t="s">
        <v>36</v>
      </c>
      <c r="O51" s="4"/>
    </row>
    <row r="52" spans="1:23" ht="16.5" x14ac:dyDescent="0.3">
      <c r="A52" s="80">
        <v>51</v>
      </c>
      <c r="B52" s="80">
        <v>606</v>
      </c>
      <c r="C52" s="80">
        <v>6</v>
      </c>
      <c r="D52" s="102" t="s">
        <v>30</v>
      </c>
      <c r="E52" s="90">
        <v>551</v>
      </c>
      <c r="F52" s="90">
        <v>33</v>
      </c>
      <c r="G52" s="90">
        <f t="shared" si="0"/>
        <v>584</v>
      </c>
      <c r="H52" s="90">
        <f t="shared" si="1"/>
        <v>642.40000000000009</v>
      </c>
      <c r="I52" s="80">
        <v>9000</v>
      </c>
      <c r="J52" s="91">
        <f t="shared" si="2"/>
        <v>5256000</v>
      </c>
      <c r="K52" s="92">
        <f t="shared" si="3"/>
        <v>5571360</v>
      </c>
      <c r="L52" s="93">
        <f t="shared" si="4"/>
        <v>11500</v>
      </c>
      <c r="M52" s="94">
        <f t="shared" si="5"/>
        <v>1670240.0000000002</v>
      </c>
      <c r="N52" s="89" t="s">
        <v>36</v>
      </c>
      <c r="O52" s="4"/>
    </row>
    <row r="53" spans="1:23" ht="16.5" x14ac:dyDescent="0.3">
      <c r="A53" s="80">
        <v>52</v>
      </c>
      <c r="B53" s="80">
        <v>607</v>
      </c>
      <c r="C53" s="80">
        <v>6</v>
      </c>
      <c r="D53" s="102" t="s">
        <v>30</v>
      </c>
      <c r="E53" s="90">
        <v>551</v>
      </c>
      <c r="F53" s="90">
        <v>33</v>
      </c>
      <c r="G53" s="90">
        <f t="shared" si="0"/>
        <v>584</v>
      </c>
      <c r="H53" s="90">
        <f t="shared" si="1"/>
        <v>642.40000000000009</v>
      </c>
      <c r="I53" s="80">
        <v>9000</v>
      </c>
      <c r="J53" s="91">
        <f t="shared" si="2"/>
        <v>5256000</v>
      </c>
      <c r="K53" s="92">
        <f t="shared" si="3"/>
        <v>5571360</v>
      </c>
      <c r="L53" s="93">
        <f t="shared" si="4"/>
        <v>11500</v>
      </c>
      <c r="M53" s="94">
        <f t="shared" si="5"/>
        <v>1670240.0000000002</v>
      </c>
      <c r="N53" s="89" t="s">
        <v>36</v>
      </c>
      <c r="O53" s="4"/>
    </row>
    <row r="54" spans="1:23" ht="16.5" x14ac:dyDescent="0.3">
      <c r="A54" s="80">
        <v>53</v>
      </c>
      <c r="B54" s="80">
        <v>608</v>
      </c>
      <c r="C54" s="80">
        <v>6</v>
      </c>
      <c r="D54" s="102" t="s">
        <v>31</v>
      </c>
      <c r="E54" s="90">
        <v>360</v>
      </c>
      <c r="F54" s="90">
        <v>31</v>
      </c>
      <c r="G54" s="90">
        <f t="shared" si="0"/>
        <v>391</v>
      </c>
      <c r="H54" s="90">
        <f t="shared" si="1"/>
        <v>430.1</v>
      </c>
      <c r="I54" s="80">
        <v>9000</v>
      </c>
      <c r="J54" s="91">
        <f t="shared" si="2"/>
        <v>3519000</v>
      </c>
      <c r="K54" s="92">
        <f t="shared" si="3"/>
        <v>3730140</v>
      </c>
      <c r="L54" s="93">
        <f t="shared" si="4"/>
        <v>8000</v>
      </c>
      <c r="M54" s="94">
        <f t="shared" si="5"/>
        <v>1118260</v>
      </c>
      <c r="N54" s="89" t="s">
        <v>36</v>
      </c>
      <c r="O54" s="4"/>
      <c r="R54" s="51"/>
      <c r="T54" s="55"/>
      <c r="U54" s="22"/>
      <c r="V54" s="22"/>
      <c r="W54" s="10"/>
    </row>
    <row r="55" spans="1:23" ht="16.5" x14ac:dyDescent="0.3">
      <c r="A55" s="80">
        <v>54</v>
      </c>
      <c r="B55" s="80">
        <v>609</v>
      </c>
      <c r="C55" s="80">
        <v>6</v>
      </c>
      <c r="D55" s="102" t="s">
        <v>31</v>
      </c>
      <c r="E55" s="90">
        <v>360</v>
      </c>
      <c r="F55" s="90">
        <v>31</v>
      </c>
      <c r="G55" s="90">
        <f t="shared" si="0"/>
        <v>391</v>
      </c>
      <c r="H55" s="90">
        <f t="shared" si="1"/>
        <v>430.1</v>
      </c>
      <c r="I55" s="80">
        <v>9000</v>
      </c>
      <c r="J55" s="91">
        <f t="shared" si="2"/>
        <v>3519000</v>
      </c>
      <c r="K55" s="92">
        <f t="shared" si="3"/>
        <v>3730140</v>
      </c>
      <c r="L55" s="93">
        <f t="shared" si="4"/>
        <v>8000</v>
      </c>
      <c r="M55" s="94">
        <f t="shared" si="5"/>
        <v>1118260</v>
      </c>
      <c r="N55" s="89" t="s">
        <v>36</v>
      </c>
      <c r="O55" s="4"/>
      <c r="R55" s="51"/>
      <c r="T55" s="55"/>
      <c r="U55" s="22"/>
      <c r="V55" s="22"/>
      <c r="W55" s="10"/>
    </row>
    <row r="56" spans="1:23" ht="16.5" x14ac:dyDescent="0.3">
      <c r="A56" s="80">
        <v>55</v>
      </c>
      <c r="B56" s="80">
        <v>701</v>
      </c>
      <c r="C56" s="80">
        <v>7</v>
      </c>
      <c r="D56" s="80" t="s">
        <v>31</v>
      </c>
      <c r="E56" s="90">
        <v>360</v>
      </c>
      <c r="F56" s="90">
        <v>31</v>
      </c>
      <c r="G56" s="90">
        <f t="shared" si="0"/>
        <v>391</v>
      </c>
      <c r="H56" s="90">
        <f t="shared" si="1"/>
        <v>430.1</v>
      </c>
      <c r="I56" s="80">
        <v>9000</v>
      </c>
      <c r="J56" s="91">
        <v>0</v>
      </c>
      <c r="K56" s="92">
        <f t="shared" si="3"/>
        <v>0</v>
      </c>
      <c r="L56" s="93">
        <f t="shared" si="4"/>
        <v>0</v>
      </c>
      <c r="M56" s="94">
        <f t="shared" si="5"/>
        <v>1118260</v>
      </c>
      <c r="N56" s="89" t="s">
        <v>58</v>
      </c>
      <c r="O56" s="4"/>
    </row>
    <row r="57" spans="1:23" ht="16.5" x14ac:dyDescent="0.3">
      <c r="A57" s="80">
        <v>56</v>
      </c>
      <c r="B57" s="80">
        <v>702</v>
      </c>
      <c r="C57" s="80">
        <v>7</v>
      </c>
      <c r="D57" s="102" t="s">
        <v>31</v>
      </c>
      <c r="E57" s="90">
        <v>360</v>
      </c>
      <c r="F57" s="90">
        <v>31</v>
      </c>
      <c r="G57" s="90">
        <f t="shared" si="0"/>
        <v>391</v>
      </c>
      <c r="H57" s="90">
        <f t="shared" si="1"/>
        <v>430.1</v>
      </c>
      <c r="I57" s="80">
        <v>9000</v>
      </c>
      <c r="J57" s="91">
        <v>0</v>
      </c>
      <c r="K57" s="92">
        <f t="shared" si="3"/>
        <v>0</v>
      </c>
      <c r="L57" s="93">
        <f t="shared" si="4"/>
        <v>0</v>
      </c>
      <c r="M57" s="94">
        <f t="shared" si="5"/>
        <v>1118260</v>
      </c>
      <c r="N57" s="89" t="s">
        <v>58</v>
      </c>
      <c r="O57" s="4"/>
    </row>
    <row r="58" spans="1:23" ht="16.5" x14ac:dyDescent="0.3">
      <c r="A58" s="80">
        <v>57</v>
      </c>
      <c r="B58" s="80">
        <v>703</v>
      </c>
      <c r="C58" s="80">
        <v>7</v>
      </c>
      <c r="D58" s="102" t="s">
        <v>31</v>
      </c>
      <c r="E58" s="90">
        <v>360</v>
      </c>
      <c r="F58" s="90">
        <v>31</v>
      </c>
      <c r="G58" s="90">
        <f t="shared" si="0"/>
        <v>391</v>
      </c>
      <c r="H58" s="90">
        <f t="shared" si="1"/>
        <v>430.1</v>
      </c>
      <c r="I58" s="80">
        <v>9000</v>
      </c>
      <c r="J58" s="91">
        <v>0</v>
      </c>
      <c r="K58" s="92">
        <f t="shared" si="3"/>
        <v>0</v>
      </c>
      <c r="L58" s="93">
        <f t="shared" si="4"/>
        <v>0</v>
      </c>
      <c r="M58" s="94">
        <f t="shared" si="5"/>
        <v>1118260</v>
      </c>
      <c r="N58" s="89" t="s">
        <v>58</v>
      </c>
      <c r="O58" s="4"/>
      <c r="R58" s="51"/>
      <c r="T58" s="3"/>
      <c r="U58" s="3"/>
      <c r="V58" s="3"/>
      <c r="W58" s="3"/>
    </row>
    <row r="59" spans="1:23" ht="16.5" x14ac:dyDescent="0.3">
      <c r="A59" s="80">
        <v>58</v>
      </c>
      <c r="B59" s="80">
        <v>704</v>
      </c>
      <c r="C59" s="80">
        <v>7</v>
      </c>
      <c r="D59" s="102" t="s">
        <v>30</v>
      </c>
      <c r="E59" s="90">
        <v>551</v>
      </c>
      <c r="F59" s="90">
        <v>33</v>
      </c>
      <c r="G59" s="90">
        <f t="shared" si="0"/>
        <v>584</v>
      </c>
      <c r="H59" s="90">
        <f t="shared" si="1"/>
        <v>642.40000000000009</v>
      </c>
      <c r="I59" s="80">
        <v>9000</v>
      </c>
      <c r="J59" s="91">
        <v>0</v>
      </c>
      <c r="K59" s="92">
        <f t="shared" si="3"/>
        <v>0</v>
      </c>
      <c r="L59" s="93">
        <f t="shared" si="4"/>
        <v>0</v>
      </c>
      <c r="M59" s="94">
        <f t="shared" si="5"/>
        <v>1670240.0000000002</v>
      </c>
      <c r="N59" s="89" t="s">
        <v>58</v>
      </c>
      <c r="O59" s="4"/>
      <c r="R59" s="51"/>
      <c r="T59" s="22"/>
      <c r="U59"/>
      <c r="V59" s="22"/>
      <c r="W59" s="10"/>
    </row>
    <row r="60" spans="1:23" ht="16.5" x14ac:dyDescent="0.3">
      <c r="A60" s="80">
        <v>59</v>
      </c>
      <c r="B60" s="80">
        <v>705</v>
      </c>
      <c r="C60" s="80">
        <v>7</v>
      </c>
      <c r="D60" s="102" t="s">
        <v>30</v>
      </c>
      <c r="E60" s="90">
        <v>551</v>
      </c>
      <c r="F60" s="90">
        <v>33</v>
      </c>
      <c r="G60" s="90">
        <f t="shared" si="0"/>
        <v>584</v>
      </c>
      <c r="H60" s="90">
        <f t="shared" si="1"/>
        <v>642.40000000000009</v>
      </c>
      <c r="I60" s="80">
        <v>9000</v>
      </c>
      <c r="J60" s="91">
        <v>0</v>
      </c>
      <c r="K60" s="92">
        <f t="shared" si="3"/>
        <v>0</v>
      </c>
      <c r="L60" s="93">
        <f t="shared" si="4"/>
        <v>0</v>
      </c>
      <c r="M60" s="94">
        <f t="shared" si="5"/>
        <v>1670240.0000000002</v>
      </c>
      <c r="N60" s="89" t="s">
        <v>58</v>
      </c>
      <c r="O60" s="4"/>
    </row>
    <row r="61" spans="1:23" ht="16.5" x14ac:dyDescent="0.3">
      <c r="A61" s="80">
        <v>60</v>
      </c>
      <c r="B61" s="80">
        <v>706</v>
      </c>
      <c r="C61" s="80">
        <v>7</v>
      </c>
      <c r="D61" s="102" t="s">
        <v>30</v>
      </c>
      <c r="E61" s="90">
        <v>551</v>
      </c>
      <c r="F61" s="90">
        <v>33</v>
      </c>
      <c r="G61" s="90">
        <f t="shared" si="0"/>
        <v>584</v>
      </c>
      <c r="H61" s="90">
        <f t="shared" si="1"/>
        <v>642.40000000000009</v>
      </c>
      <c r="I61" s="80">
        <v>9000</v>
      </c>
      <c r="J61" s="91">
        <v>0</v>
      </c>
      <c r="K61" s="92">
        <f t="shared" si="3"/>
        <v>0</v>
      </c>
      <c r="L61" s="93">
        <f t="shared" si="4"/>
        <v>0</v>
      </c>
      <c r="M61" s="94">
        <f t="shared" si="5"/>
        <v>1670240.0000000002</v>
      </c>
      <c r="N61" s="89" t="s">
        <v>58</v>
      </c>
      <c r="O61" s="4"/>
    </row>
    <row r="62" spans="1:23" ht="16.5" x14ac:dyDescent="0.3">
      <c r="A62" s="80">
        <v>61</v>
      </c>
      <c r="B62" s="80">
        <v>707</v>
      </c>
      <c r="C62" s="80">
        <v>7</v>
      </c>
      <c r="D62" s="102" t="s">
        <v>30</v>
      </c>
      <c r="E62" s="90">
        <v>551</v>
      </c>
      <c r="F62" s="90">
        <v>33</v>
      </c>
      <c r="G62" s="90">
        <f t="shared" si="0"/>
        <v>584</v>
      </c>
      <c r="H62" s="90">
        <f t="shared" si="1"/>
        <v>642.40000000000009</v>
      </c>
      <c r="I62" s="80">
        <v>9000</v>
      </c>
      <c r="J62" s="91">
        <v>0</v>
      </c>
      <c r="K62" s="92">
        <f t="shared" si="3"/>
        <v>0</v>
      </c>
      <c r="L62" s="93">
        <f t="shared" si="4"/>
        <v>0</v>
      </c>
      <c r="M62" s="94">
        <f t="shared" si="5"/>
        <v>1670240.0000000002</v>
      </c>
      <c r="N62" s="89" t="s">
        <v>58</v>
      </c>
      <c r="O62" s="4"/>
    </row>
    <row r="63" spans="1:23" ht="16.5" x14ac:dyDescent="0.3">
      <c r="A63" s="80">
        <v>62</v>
      </c>
      <c r="B63" s="80">
        <v>708</v>
      </c>
      <c r="C63" s="80">
        <v>7</v>
      </c>
      <c r="D63" s="102" t="s">
        <v>31</v>
      </c>
      <c r="E63" s="90">
        <v>360</v>
      </c>
      <c r="F63" s="90">
        <v>31</v>
      </c>
      <c r="G63" s="90">
        <f t="shared" si="0"/>
        <v>391</v>
      </c>
      <c r="H63" s="90">
        <f t="shared" si="1"/>
        <v>430.1</v>
      </c>
      <c r="I63" s="80">
        <v>9000</v>
      </c>
      <c r="J63" s="91">
        <v>0</v>
      </c>
      <c r="K63" s="92">
        <f t="shared" si="3"/>
        <v>0</v>
      </c>
      <c r="L63" s="93">
        <f t="shared" si="4"/>
        <v>0</v>
      </c>
      <c r="M63" s="94">
        <f t="shared" si="5"/>
        <v>1118260</v>
      </c>
      <c r="N63" s="89" t="s">
        <v>58</v>
      </c>
      <c r="O63" s="4"/>
    </row>
    <row r="64" spans="1:23" ht="16.5" x14ac:dyDescent="0.3">
      <c r="A64" s="80">
        <v>63</v>
      </c>
      <c r="B64" s="80">
        <v>709</v>
      </c>
      <c r="C64" s="80">
        <v>7</v>
      </c>
      <c r="D64" s="102" t="s">
        <v>31</v>
      </c>
      <c r="E64" s="90">
        <v>360</v>
      </c>
      <c r="F64" s="90">
        <v>31</v>
      </c>
      <c r="G64" s="90">
        <f t="shared" si="0"/>
        <v>391</v>
      </c>
      <c r="H64" s="90">
        <f t="shared" si="1"/>
        <v>430.1</v>
      </c>
      <c r="I64" s="80">
        <v>9000</v>
      </c>
      <c r="J64" s="91">
        <v>0</v>
      </c>
      <c r="K64" s="92">
        <f t="shared" si="3"/>
        <v>0</v>
      </c>
      <c r="L64" s="93">
        <f t="shared" si="4"/>
        <v>0</v>
      </c>
      <c r="M64" s="94">
        <f t="shared" si="5"/>
        <v>1118260</v>
      </c>
      <c r="N64" s="89" t="s">
        <v>58</v>
      </c>
      <c r="O64" s="4"/>
    </row>
    <row r="65" spans="1:26" ht="16.5" x14ac:dyDescent="0.3">
      <c r="A65" s="128" t="s">
        <v>3</v>
      </c>
      <c r="B65" s="129"/>
      <c r="C65" s="129"/>
      <c r="D65" s="130"/>
      <c r="E65" s="95">
        <f t="shared" ref="E65:H65" si="8">SUM(E2:E64)</f>
        <v>28028</v>
      </c>
      <c r="F65" s="96">
        <f t="shared" si="8"/>
        <v>2009</v>
      </c>
      <c r="G65" s="96">
        <f t="shared" si="8"/>
        <v>30037</v>
      </c>
      <c r="H65" s="96">
        <f t="shared" si="8"/>
        <v>33040.700000000004</v>
      </c>
      <c r="I65" s="96"/>
      <c r="J65" s="97">
        <f t="shared" ref="J65:M65" si="9">SUM(J2:J64)</f>
        <v>168507000</v>
      </c>
      <c r="K65" s="97">
        <f t="shared" si="9"/>
        <v>178617420</v>
      </c>
      <c r="L65" s="98"/>
      <c r="M65" s="99">
        <f t="shared" si="9"/>
        <v>85905820</v>
      </c>
      <c r="N65" s="89"/>
      <c r="O65" s="4"/>
    </row>
    <row r="66" spans="1:26" ht="16.5" x14ac:dyDescent="0.3">
      <c r="A66" s="58"/>
      <c r="B66" s="59"/>
      <c r="C66" s="60"/>
      <c r="D66" s="59"/>
      <c r="E66" s="61"/>
      <c r="F66" s="61"/>
      <c r="G66" s="61"/>
      <c r="H66" s="59"/>
      <c r="I66" s="58"/>
      <c r="J66" s="85"/>
      <c r="K66" s="85"/>
      <c r="L66" s="86"/>
      <c r="M66" s="87"/>
      <c r="N66" s="35"/>
      <c r="O66" s="4"/>
    </row>
    <row r="67" spans="1:26" ht="16.5" x14ac:dyDescent="0.3">
      <c r="A67" s="33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35"/>
      <c r="O67" s="4"/>
      <c r="Y67" s="53"/>
      <c r="Z67" s="53"/>
    </row>
    <row r="68" spans="1:26" x14ac:dyDescent="0.25">
      <c r="A68" s="33"/>
      <c r="B68" s="12"/>
      <c r="C68" s="43"/>
      <c r="D68" s="12"/>
      <c r="E68" s="12"/>
      <c r="F68" s="12"/>
      <c r="G68" s="12"/>
      <c r="H68" s="12"/>
      <c r="I68" s="33"/>
      <c r="J68" s="27"/>
      <c r="K68" s="27"/>
      <c r="L68" s="34"/>
      <c r="M68" s="26"/>
      <c r="N68" s="35"/>
      <c r="Y68" s="53"/>
      <c r="Z68" s="53"/>
    </row>
    <row r="69" spans="1:26" x14ac:dyDescent="0.25">
      <c r="A69" s="33"/>
      <c r="B69" s="12"/>
      <c r="C69" s="43"/>
      <c r="D69" s="101"/>
      <c r="E69" s="38"/>
      <c r="F69" s="38"/>
      <c r="G69" s="38"/>
      <c r="H69" s="38"/>
      <c r="I69" s="33"/>
      <c r="J69" s="39"/>
      <c r="K69" s="39"/>
      <c r="L69" s="40"/>
      <c r="M69" s="41"/>
      <c r="N69" s="35"/>
      <c r="Y69" s="53"/>
      <c r="Z69" s="53"/>
    </row>
    <row r="70" spans="1:26" ht="16.5" x14ac:dyDescent="0.3">
      <c r="A70" s="33"/>
      <c r="B70" s="12"/>
      <c r="C70" s="43"/>
      <c r="N70" s="35"/>
      <c r="O70" s="4"/>
      <c r="Y70" s="53"/>
      <c r="Z70" s="53"/>
    </row>
    <row r="71" spans="1:26" ht="16.5" x14ac:dyDescent="0.3">
      <c r="A71" s="33"/>
      <c r="B71" s="12"/>
      <c r="C71" s="43"/>
      <c r="N71" s="35"/>
      <c r="O71" s="4"/>
      <c r="Y71" s="53"/>
      <c r="Z71" s="53"/>
    </row>
    <row r="72" spans="1:26" ht="17.25" thickBot="1" x14ac:dyDescent="0.35">
      <c r="A72" s="33"/>
      <c r="B72" s="12"/>
      <c r="C72" s="43"/>
      <c r="N72" s="35"/>
      <c r="O72" s="4"/>
      <c r="Y72" s="53"/>
      <c r="Z72" s="53"/>
    </row>
    <row r="73" spans="1:26" ht="15.75" thickBot="1" x14ac:dyDescent="0.3">
      <c r="A73" s="33"/>
      <c r="B73" s="12"/>
      <c r="C73" s="43"/>
      <c r="H73" s="3"/>
      <c r="M73" s="42"/>
      <c r="N73" s="35"/>
      <c r="O73" s="36"/>
      <c r="Y73" s="53"/>
      <c r="Z73" s="53"/>
    </row>
    <row r="74" spans="1:26" ht="15.75" thickBot="1" x14ac:dyDescent="0.3">
      <c r="A74" s="33"/>
      <c r="B74" s="12"/>
      <c r="C74" s="43"/>
      <c r="N74" s="35"/>
      <c r="O74" s="36"/>
      <c r="Y74" s="53"/>
      <c r="Z74" s="53"/>
    </row>
    <row r="75" spans="1:26" ht="15.75" thickBot="1" x14ac:dyDescent="0.3">
      <c r="A75" s="33"/>
      <c r="B75" s="12"/>
      <c r="C75" s="43"/>
      <c r="N75" s="35"/>
      <c r="O75" s="36"/>
      <c r="Y75" s="53"/>
      <c r="Z75" s="53"/>
    </row>
    <row r="76" spans="1:26" ht="15.75" thickBot="1" x14ac:dyDescent="0.3">
      <c r="A76" s="33"/>
      <c r="B76" s="12"/>
      <c r="C76" s="43"/>
      <c r="N76" s="35"/>
      <c r="O76" s="36"/>
      <c r="Y76" s="53"/>
      <c r="Z76" s="53"/>
    </row>
    <row r="77" spans="1:26" ht="15.75" thickBot="1" x14ac:dyDescent="0.3">
      <c r="A77" s="33"/>
      <c r="B77" s="12"/>
      <c r="C77" s="43"/>
      <c r="N77" s="35"/>
      <c r="O77" s="36"/>
      <c r="Y77" s="53"/>
      <c r="Z77" s="53"/>
    </row>
    <row r="78" spans="1:26" ht="15.75" thickBot="1" x14ac:dyDescent="0.3">
      <c r="A78" s="33"/>
      <c r="B78" s="12"/>
      <c r="C78" s="43"/>
      <c r="N78" s="35"/>
      <c r="O78" s="36"/>
    </row>
    <row r="79" spans="1:26" ht="15.75" thickBot="1" x14ac:dyDescent="0.3">
      <c r="A79" s="33"/>
      <c r="B79" s="12"/>
      <c r="C79" s="43"/>
      <c r="N79" s="35"/>
      <c r="O79" s="36"/>
    </row>
    <row r="80" spans="1:26" ht="15.75" thickBot="1" x14ac:dyDescent="0.3">
      <c r="A80" s="33"/>
      <c r="B80" s="12"/>
      <c r="C80" s="43"/>
      <c r="N80" s="35"/>
      <c r="O80" s="36"/>
    </row>
    <row r="81" spans="1:16" ht="15.75" thickBot="1" x14ac:dyDescent="0.3">
      <c r="A81" s="33"/>
      <c r="B81" s="12"/>
      <c r="C81" s="43"/>
      <c r="N81" s="35"/>
      <c r="O81" s="36"/>
    </row>
    <row r="82" spans="1:16" ht="15.75" thickBot="1" x14ac:dyDescent="0.3">
      <c r="A82" s="33"/>
      <c r="B82" s="12"/>
      <c r="C82" s="43"/>
      <c r="N82" s="35"/>
      <c r="O82" s="36"/>
      <c r="P82" s="47"/>
    </row>
    <row r="83" spans="1:16" ht="15.75" thickBot="1" x14ac:dyDescent="0.3">
      <c r="A83" s="33"/>
      <c r="B83" s="12"/>
      <c r="C83" s="43"/>
      <c r="N83" s="35"/>
      <c r="O83" s="36"/>
      <c r="P83" s="47"/>
    </row>
    <row r="84" spans="1:16" ht="16.5" x14ac:dyDescent="0.3">
      <c r="A84" s="33"/>
      <c r="B84" s="12"/>
      <c r="C84" s="43"/>
      <c r="N84" s="35"/>
      <c r="O84" s="4"/>
    </row>
    <row r="85" spans="1:16" ht="16.5" x14ac:dyDescent="0.3">
      <c r="A85" s="33"/>
      <c r="B85" s="12"/>
      <c r="C85" s="43"/>
      <c r="N85" s="35"/>
      <c r="O85" s="4"/>
    </row>
    <row r="86" spans="1:16" ht="16.5" x14ac:dyDescent="0.3">
      <c r="A86" s="33"/>
      <c r="B86" s="12"/>
      <c r="C86" s="43"/>
      <c r="N86" s="35"/>
      <c r="O86" s="4"/>
    </row>
    <row r="87" spans="1:16" ht="16.5" x14ac:dyDescent="0.3">
      <c r="A87" s="33"/>
      <c r="B87" s="12"/>
      <c r="C87" s="43"/>
      <c r="N87" s="35"/>
      <c r="O87" s="4"/>
    </row>
    <row r="88" spans="1:16" ht="16.5" x14ac:dyDescent="0.3">
      <c r="A88" s="33"/>
      <c r="B88" s="12"/>
      <c r="C88" s="43"/>
      <c r="N88" s="35"/>
      <c r="O88" s="4"/>
    </row>
    <row r="89" spans="1:16" ht="16.5" x14ac:dyDescent="0.3">
      <c r="A89" s="33"/>
      <c r="B89" s="12"/>
      <c r="C89" s="43"/>
      <c r="N89" s="35"/>
      <c r="O89" s="4"/>
    </row>
    <row r="90" spans="1:16" ht="16.5" x14ac:dyDescent="0.3">
      <c r="A90" s="33"/>
      <c r="B90" s="12"/>
      <c r="C90" s="43"/>
      <c r="N90" s="35"/>
      <c r="O90" s="4"/>
    </row>
    <row r="91" spans="1:16" ht="16.5" x14ac:dyDescent="0.3">
      <c r="A91" s="33"/>
      <c r="B91" s="12"/>
      <c r="C91" s="43"/>
      <c r="N91" s="35"/>
      <c r="O91" s="4"/>
    </row>
    <row r="92" spans="1:16" ht="16.5" x14ac:dyDescent="0.3">
      <c r="A92" s="33"/>
      <c r="B92" s="12"/>
      <c r="C92" s="43"/>
      <c r="N92" s="35"/>
      <c r="O92" s="4"/>
    </row>
    <row r="93" spans="1:16" ht="16.5" x14ac:dyDescent="0.3">
      <c r="A93" s="33"/>
      <c r="B93" s="12"/>
      <c r="C93" s="43"/>
      <c r="N93" s="35"/>
      <c r="O93" s="4"/>
    </row>
    <row r="94" spans="1:16" ht="16.5" x14ac:dyDescent="0.3">
      <c r="A94" s="33"/>
      <c r="B94" s="12"/>
      <c r="C94" s="43"/>
      <c r="N94" s="35"/>
      <c r="O94" s="4"/>
    </row>
    <row r="95" spans="1:16" ht="16.5" x14ac:dyDescent="0.3">
      <c r="A95" s="33"/>
      <c r="B95" s="12"/>
      <c r="C95" s="43"/>
      <c r="N95" s="35"/>
      <c r="O95" s="4"/>
    </row>
    <row r="96" spans="1:16" ht="16.5" x14ac:dyDescent="0.3">
      <c r="A96" s="33"/>
      <c r="B96" s="12"/>
      <c r="C96" s="43"/>
      <c r="N96" s="35"/>
      <c r="O96" s="4"/>
    </row>
    <row r="97" spans="1:16" ht="16.5" x14ac:dyDescent="0.3">
      <c r="A97" s="33"/>
      <c r="B97" s="12"/>
      <c r="C97" s="43"/>
      <c r="N97" s="35"/>
      <c r="O97" s="4"/>
    </row>
    <row r="98" spans="1:16" ht="16.5" x14ac:dyDescent="0.3">
      <c r="A98" s="33"/>
      <c r="B98" s="12"/>
      <c r="C98" s="43"/>
      <c r="N98" s="35"/>
      <c r="O98" s="4"/>
      <c r="P98" s="46"/>
    </row>
    <row r="99" spans="1:16" ht="16.5" x14ac:dyDescent="0.3">
      <c r="A99" s="33"/>
      <c r="B99" s="12"/>
      <c r="C99" s="43"/>
      <c r="N99" s="35"/>
      <c r="O99" s="4"/>
      <c r="P99" s="46"/>
    </row>
    <row r="100" spans="1:16" ht="16.5" x14ac:dyDescent="0.3">
      <c r="A100" s="33"/>
      <c r="B100" s="12"/>
      <c r="C100" s="43"/>
      <c r="N100" s="35"/>
      <c r="O100" s="4"/>
      <c r="P100" s="15"/>
    </row>
    <row r="101" spans="1:16" x14ac:dyDescent="0.25">
      <c r="A101" s="101"/>
      <c r="B101" s="12"/>
      <c r="C101" s="43"/>
      <c r="N101" s="41"/>
    </row>
    <row r="102" spans="1:16" x14ac:dyDescent="0.25">
      <c r="B102" s="12"/>
      <c r="C102" s="43"/>
    </row>
    <row r="103" spans="1:16" x14ac:dyDescent="0.25">
      <c r="B103" s="12"/>
      <c r="C103" s="43"/>
    </row>
    <row r="105" spans="1:16" x14ac:dyDescent="0.25">
      <c r="N105" s="42"/>
    </row>
  </sheetData>
  <autoFilter ref="N1:N105" xr:uid="{62558C2C-0420-4CDD-981B-31A9D4CA03ED}"/>
  <mergeCells count="1">
    <mergeCell ref="A65:D65"/>
  </mergeCells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853-889F-4D51-A7F1-48686B656640}">
  <dimension ref="A1:AD81"/>
  <sheetViews>
    <sheetView topLeftCell="A31" zoomScale="190" zoomScaleNormal="190" workbookViewId="0">
      <selection activeCell="G41" sqref="G41:H41"/>
    </sheetView>
  </sheetViews>
  <sheetFormatPr defaultRowHeight="15" x14ac:dyDescent="0.25"/>
  <cols>
    <col min="1" max="1" width="4.42578125" style="15" customWidth="1"/>
    <col min="2" max="2" width="5.140625" style="15" customWidth="1"/>
    <col min="3" max="3" width="4.42578125" style="44" customWidth="1"/>
    <col min="4" max="4" width="6.42578125" style="15" customWidth="1"/>
    <col min="5" max="5" width="6.5703125" style="21" customWidth="1"/>
    <col min="6" max="6" width="5.85546875" style="21" customWidth="1"/>
    <col min="7" max="7" width="5.7109375" style="21" customWidth="1"/>
    <col min="8" max="8" width="6.42578125" customWidth="1"/>
    <col min="9" max="9" width="6" customWidth="1"/>
    <col min="10" max="10" width="10.85546875" customWidth="1"/>
    <col min="11" max="11" width="9.7109375" customWidth="1"/>
    <col min="12" max="12" width="7.28515625" customWidth="1"/>
    <col min="13" max="13" width="9.85546875" customWidth="1"/>
    <col min="14" max="14" width="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9.25" customHeight="1" x14ac:dyDescent="0.25">
      <c r="A1" s="24" t="s">
        <v>1</v>
      </c>
      <c r="B1" s="23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23" t="s">
        <v>33</v>
      </c>
      <c r="H1" s="23" t="s">
        <v>12</v>
      </c>
      <c r="I1" s="23" t="s">
        <v>38</v>
      </c>
      <c r="J1" s="84" t="s">
        <v>39</v>
      </c>
      <c r="K1" s="83" t="s">
        <v>40</v>
      </c>
      <c r="L1" s="84" t="s">
        <v>41</v>
      </c>
      <c r="M1" s="84" t="s">
        <v>42</v>
      </c>
      <c r="N1" s="84" t="s">
        <v>35</v>
      </c>
      <c r="O1" s="6"/>
    </row>
    <row r="2" spans="1:28" x14ac:dyDescent="0.25">
      <c r="A2" s="80">
        <v>1</v>
      </c>
      <c r="B2" s="80">
        <v>101</v>
      </c>
      <c r="C2" s="80">
        <v>1</v>
      </c>
      <c r="D2" s="80" t="s">
        <v>31</v>
      </c>
      <c r="E2" s="123">
        <v>360</v>
      </c>
      <c r="F2" s="90">
        <v>31</v>
      </c>
      <c r="G2" s="90">
        <f>E2+F2</f>
        <v>391</v>
      </c>
      <c r="H2" s="90">
        <f>G2*1.1</f>
        <v>430.1</v>
      </c>
      <c r="I2" s="80">
        <v>9000</v>
      </c>
      <c r="J2" s="91">
        <f>G2*I2</f>
        <v>3519000</v>
      </c>
      <c r="K2" s="92">
        <f>J2*1.06</f>
        <v>3730140</v>
      </c>
      <c r="L2" s="93">
        <f>MROUND((K2*0.025/12),500)</f>
        <v>8000</v>
      </c>
      <c r="M2" s="94">
        <f>H2*2600</f>
        <v>1118260</v>
      </c>
      <c r="N2" s="89" t="s">
        <v>36</v>
      </c>
    </row>
    <row r="3" spans="1:28" x14ac:dyDescent="0.25">
      <c r="A3" s="80">
        <v>2</v>
      </c>
      <c r="B3" s="80">
        <v>102</v>
      </c>
      <c r="C3" s="80">
        <v>1</v>
      </c>
      <c r="D3" s="80" t="s">
        <v>31</v>
      </c>
      <c r="E3" s="124">
        <v>360</v>
      </c>
      <c r="F3" s="90">
        <v>31</v>
      </c>
      <c r="G3" s="90">
        <f t="shared" ref="G3:G40" si="0">E3+F3</f>
        <v>391</v>
      </c>
      <c r="H3" s="90">
        <f t="shared" ref="H3:H40" si="1">G3*1.1</f>
        <v>430.1</v>
      </c>
      <c r="I3" s="80">
        <v>9000</v>
      </c>
      <c r="J3" s="91">
        <f t="shared" ref="J3:J40" si="2">G3*I3</f>
        <v>3519000</v>
      </c>
      <c r="K3" s="92">
        <f t="shared" ref="K3:K40" si="3">J3*1.06</f>
        <v>3730140</v>
      </c>
      <c r="L3" s="93">
        <f t="shared" ref="L3:L40" si="4">MROUND((K3*0.025/12),500)</f>
        <v>8000</v>
      </c>
      <c r="M3" s="94">
        <f t="shared" ref="M3:M40" si="5">H3*2600</f>
        <v>1118260</v>
      </c>
      <c r="N3" s="89" t="s">
        <v>36</v>
      </c>
    </row>
    <row r="4" spans="1:28" x14ac:dyDescent="0.25">
      <c r="A4" s="80">
        <v>3</v>
      </c>
      <c r="B4" s="80">
        <v>103</v>
      </c>
      <c r="C4" s="80">
        <v>1</v>
      </c>
      <c r="D4" s="80" t="s">
        <v>31</v>
      </c>
      <c r="E4" s="124">
        <v>360</v>
      </c>
      <c r="F4" s="90">
        <v>31</v>
      </c>
      <c r="G4" s="90">
        <f t="shared" si="0"/>
        <v>391</v>
      </c>
      <c r="H4" s="90">
        <f t="shared" si="1"/>
        <v>430.1</v>
      </c>
      <c r="I4" s="80">
        <v>9000</v>
      </c>
      <c r="J4" s="91">
        <f t="shared" si="2"/>
        <v>3519000</v>
      </c>
      <c r="K4" s="92">
        <f t="shared" si="3"/>
        <v>3730140</v>
      </c>
      <c r="L4" s="93">
        <f t="shared" si="4"/>
        <v>8000</v>
      </c>
      <c r="M4" s="94">
        <f t="shared" si="5"/>
        <v>1118260</v>
      </c>
      <c r="N4" s="89" t="s">
        <v>36</v>
      </c>
    </row>
    <row r="5" spans="1:28" x14ac:dyDescent="0.25">
      <c r="A5" s="80">
        <v>4</v>
      </c>
      <c r="B5" s="80">
        <v>104</v>
      </c>
      <c r="C5" s="80">
        <v>1</v>
      </c>
      <c r="D5" s="80" t="s">
        <v>30</v>
      </c>
      <c r="E5" s="124">
        <v>551</v>
      </c>
      <c r="F5" s="90">
        <v>33</v>
      </c>
      <c r="G5" s="90">
        <f t="shared" si="0"/>
        <v>584</v>
      </c>
      <c r="H5" s="90">
        <f t="shared" si="1"/>
        <v>642.40000000000009</v>
      </c>
      <c r="I5" s="80">
        <v>9000</v>
      </c>
      <c r="J5" s="91">
        <f t="shared" si="2"/>
        <v>5256000</v>
      </c>
      <c r="K5" s="92">
        <f t="shared" si="3"/>
        <v>5571360</v>
      </c>
      <c r="L5" s="93">
        <f t="shared" si="4"/>
        <v>11500</v>
      </c>
      <c r="M5" s="94">
        <f t="shared" si="5"/>
        <v>1670240.0000000002</v>
      </c>
      <c r="N5" s="89" t="s">
        <v>36</v>
      </c>
    </row>
    <row r="6" spans="1:28" x14ac:dyDescent="0.25">
      <c r="A6" s="80">
        <v>5</v>
      </c>
      <c r="B6" s="80">
        <v>105</v>
      </c>
      <c r="C6" s="80">
        <v>1</v>
      </c>
      <c r="D6" s="80" t="s">
        <v>30</v>
      </c>
      <c r="E6" s="124">
        <v>551</v>
      </c>
      <c r="F6" s="90">
        <v>33</v>
      </c>
      <c r="G6" s="90">
        <f t="shared" si="0"/>
        <v>584</v>
      </c>
      <c r="H6" s="90">
        <f t="shared" si="1"/>
        <v>642.40000000000009</v>
      </c>
      <c r="I6" s="80">
        <v>9000</v>
      </c>
      <c r="J6" s="91">
        <f t="shared" si="2"/>
        <v>5256000</v>
      </c>
      <c r="K6" s="92">
        <f t="shared" si="3"/>
        <v>5571360</v>
      </c>
      <c r="L6" s="93">
        <f t="shared" si="4"/>
        <v>11500</v>
      </c>
      <c r="M6" s="94">
        <f t="shared" si="5"/>
        <v>1670240.0000000002</v>
      </c>
      <c r="N6" s="89" t="s">
        <v>36</v>
      </c>
    </row>
    <row r="7" spans="1:28" x14ac:dyDescent="0.25">
      <c r="A7" s="80">
        <v>6</v>
      </c>
      <c r="B7" s="80">
        <v>106</v>
      </c>
      <c r="C7" s="80">
        <v>1</v>
      </c>
      <c r="D7" s="80" t="s">
        <v>30</v>
      </c>
      <c r="E7" s="124">
        <v>551</v>
      </c>
      <c r="F7" s="90">
        <v>33</v>
      </c>
      <c r="G7" s="90">
        <f t="shared" si="0"/>
        <v>584</v>
      </c>
      <c r="H7" s="90">
        <f t="shared" si="1"/>
        <v>642.40000000000009</v>
      </c>
      <c r="I7" s="80">
        <v>9000</v>
      </c>
      <c r="J7" s="91">
        <f t="shared" si="2"/>
        <v>5256000</v>
      </c>
      <c r="K7" s="92">
        <f t="shared" si="3"/>
        <v>5571360</v>
      </c>
      <c r="L7" s="93">
        <f t="shared" si="4"/>
        <v>11500</v>
      </c>
      <c r="M7" s="94">
        <f t="shared" si="5"/>
        <v>1670240.0000000002</v>
      </c>
      <c r="N7" s="89" t="s">
        <v>36</v>
      </c>
    </row>
    <row r="8" spans="1:28" x14ac:dyDescent="0.25">
      <c r="A8" s="80">
        <v>7</v>
      </c>
      <c r="B8" s="80">
        <v>107</v>
      </c>
      <c r="C8" s="80">
        <v>1</v>
      </c>
      <c r="D8" s="80" t="s">
        <v>30</v>
      </c>
      <c r="E8" s="124">
        <v>551</v>
      </c>
      <c r="F8" s="90">
        <v>33</v>
      </c>
      <c r="G8" s="90">
        <f t="shared" si="0"/>
        <v>584</v>
      </c>
      <c r="H8" s="90">
        <f t="shared" si="1"/>
        <v>642.40000000000009</v>
      </c>
      <c r="I8" s="80">
        <v>9000</v>
      </c>
      <c r="J8" s="91">
        <f t="shared" si="2"/>
        <v>5256000</v>
      </c>
      <c r="K8" s="92">
        <f t="shared" si="3"/>
        <v>5571360</v>
      </c>
      <c r="L8" s="93">
        <f t="shared" si="4"/>
        <v>11500</v>
      </c>
      <c r="M8" s="94">
        <f t="shared" si="5"/>
        <v>1670240.0000000002</v>
      </c>
      <c r="N8" s="89" t="s">
        <v>36</v>
      </c>
    </row>
    <row r="9" spans="1:28" x14ac:dyDescent="0.25">
      <c r="A9" s="80">
        <v>8</v>
      </c>
      <c r="B9" s="80">
        <v>108</v>
      </c>
      <c r="C9" s="80">
        <v>1</v>
      </c>
      <c r="D9" s="80" t="s">
        <v>31</v>
      </c>
      <c r="E9" s="124">
        <v>360</v>
      </c>
      <c r="F9" s="90">
        <v>31</v>
      </c>
      <c r="G9" s="90">
        <f t="shared" si="0"/>
        <v>391</v>
      </c>
      <c r="H9" s="90">
        <f t="shared" si="1"/>
        <v>430.1</v>
      </c>
      <c r="I9" s="80">
        <v>9000</v>
      </c>
      <c r="J9" s="91">
        <f t="shared" si="2"/>
        <v>3519000</v>
      </c>
      <c r="K9" s="92">
        <f t="shared" si="3"/>
        <v>3730140</v>
      </c>
      <c r="L9" s="93">
        <f t="shared" si="4"/>
        <v>8000</v>
      </c>
      <c r="M9" s="94">
        <f t="shared" si="5"/>
        <v>1118260</v>
      </c>
      <c r="N9" s="89" t="s">
        <v>36</v>
      </c>
    </row>
    <row r="10" spans="1:28" x14ac:dyDescent="0.25">
      <c r="A10" s="80">
        <v>9</v>
      </c>
      <c r="B10" s="80">
        <v>109</v>
      </c>
      <c r="C10" s="80">
        <v>1</v>
      </c>
      <c r="D10" s="80" t="s">
        <v>31</v>
      </c>
      <c r="E10" s="124">
        <v>360</v>
      </c>
      <c r="F10" s="90">
        <v>31</v>
      </c>
      <c r="G10" s="90">
        <f t="shared" si="0"/>
        <v>391</v>
      </c>
      <c r="H10" s="90">
        <f t="shared" si="1"/>
        <v>430.1</v>
      </c>
      <c r="I10" s="80">
        <v>9000</v>
      </c>
      <c r="J10" s="91">
        <f t="shared" si="2"/>
        <v>3519000</v>
      </c>
      <c r="K10" s="92">
        <f t="shared" si="3"/>
        <v>3730140</v>
      </c>
      <c r="L10" s="93">
        <f t="shared" si="4"/>
        <v>8000</v>
      </c>
      <c r="M10" s="94">
        <f t="shared" si="5"/>
        <v>1118260</v>
      </c>
      <c r="N10" s="89" t="s">
        <v>36</v>
      </c>
    </row>
    <row r="11" spans="1:28" x14ac:dyDescent="0.25">
      <c r="A11" s="80">
        <v>10</v>
      </c>
      <c r="B11" s="80">
        <v>206</v>
      </c>
      <c r="C11" s="80">
        <v>2</v>
      </c>
      <c r="D11" s="80" t="s">
        <v>30</v>
      </c>
      <c r="E11" s="124">
        <v>551</v>
      </c>
      <c r="F11" s="90">
        <v>33</v>
      </c>
      <c r="G11" s="90">
        <f t="shared" si="0"/>
        <v>584</v>
      </c>
      <c r="H11" s="90">
        <f t="shared" si="1"/>
        <v>642.40000000000009</v>
      </c>
      <c r="I11" s="80">
        <v>9000</v>
      </c>
      <c r="J11" s="91">
        <f t="shared" si="2"/>
        <v>5256000</v>
      </c>
      <c r="K11" s="92">
        <f t="shared" si="3"/>
        <v>5571360</v>
      </c>
      <c r="L11" s="93">
        <f t="shared" si="4"/>
        <v>11500</v>
      </c>
      <c r="M11" s="94">
        <f t="shared" si="5"/>
        <v>1670240.0000000002</v>
      </c>
      <c r="N11" s="89" t="s">
        <v>36</v>
      </c>
      <c r="T11" s="53"/>
      <c r="U11" s="54"/>
      <c r="X11" s="54"/>
      <c r="Y11" s="3"/>
    </row>
    <row r="12" spans="1:28" x14ac:dyDescent="0.25">
      <c r="A12" s="80">
        <v>11</v>
      </c>
      <c r="B12" s="80">
        <v>207</v>
      </c>
      <c r="C12" s="80">
        <v>2</v>
      </c>
      <c r="D12" s="80" t="s">
        <v>30</v>
      </c>
      <c r="E12" s="124">
        <v>551</v>
      </c>
      <c r="F12" s="90">
        <v>33</v>
      </c>
      <c r="G12" s="90">
        <f t="shared" si="0"/>
        <v>584</v>
      </c>
      <c r="H12" s="90">
        <f t="shared" si="1"/>
        <v>642.40000000000009</v>
      </c>
      <c r="I12" s="80">
        <v>9000</v>
      </c>
      <c r="J12" s="91">
        <f t="shared" si="2"/>
        <v>5256000</v>
      </c>
      <c r="K12" s="92">
        <f t="shared" si="3"/>
        <v>5571360</v>
      </c>
      <c r="L12" s="93">
        <f t="shared" si="4"/>
        <v>11500</v>
      </c>
      <c r="M12" s="94">
        <f t="shared" si="5"/>
        <v>1670240.0000000002</v>
      </c>
      <c r="N12" s="89" t="s">
        <v>36</v>
      </c>
      <c r="T12" s="53"/>
      <c r="U12" s="54"/>
      <c r="X12" s="54"/>
      <c r="Y12" s="3"/>
    </row>
    <row r="13" spans="1:28" x14ac:dyDescent="0.25">
      <c r="A13" s="80">
        <v>12</v>
      </c>
      <c r="B13" s="80">
        <v>208</v>
      </c>
      <c r="C13" s="80">
        <v>2</v>
      </c>
      <c r="D13" s="80" t="s">
        <v>31</v>
      </c>
      <c r="E13" s="124">
        <v>360</v>
      </c>
      <c r="F13" s="90">
        <v>31</v>
      </c>
      <c r="G13" s="90">
        <f t="shared" si="0"/>
        <v>391</v>
      </c>
      <c r="H13" s="90">
        <f t="shared" si="1"/>
        <v>430.1</v>
      </c>
      <c r="I13" s="80">
        <v>9000</v>
      </c>
      <c r="J13" s="91">
        <f t="shared" si="2"/>
        <v>3519000</v>
      </c>
      <c r="K13" s="92">
        <f t="shared" si="3"/>
        <v>3730140</v>
      </c>
      <c r="L13" s="93">
        <f t="shared" si="4"/>
        <v>8000</v>
      </c>
      <c r="M13" s="94">
        <f t="shared" si="5"/>
        <v>1118260</v>
      </c>
      <c r="N13" s="89" t="s">
        <v>36</v>
      </c>
      <c r="T13" s="53"/>
      <c r="U13" s="54"/>
      <c r="X13" s="54"/>
      <c r="Y13" s="3"/>
    </row>
    <row r="14" spans="1:28" x14ac:dyDescent="0.25">
      <c r="A14" s="80">
        <v>13</v>
      </c>
      <c r="B14" s="80">
        <v>301</v>
      </c>
      <c r="C14" s="80">
        <v>3</v>
      </c>
      <c r="D14" s="80" t="s">
        <v>31</v>
      </c>
      <c r="E14" s="124">
        <v>360</v>
      </c>
      <c r="F14" s="90">
        <v>31</v>
      </c>
      <c r="G14" s="90">
        <f t="shared" si="0"/>
        <v>391</v>
      </c>
      <c r="H14" s="90">
        <f t="shared" si="1"/>
        <v>430.1</v>
      </c>
      <c r="I14" s="80">
        <v>9000</v>
      </c>
      <c r="J14" s="91">
        <f t="shared" si="2"/>
        <v>3519000</v>
      </c>
      <c r="K14" s="92">
        <f t="shared" si="3"/>
        <v>3730140</v>
      </c>
      <c r="L14" s="93">
        <f t="shared" si="4"/>
        <v>8000</v>
      </c>
      <c r="M14" s="94">
        <f t="shared" si="5"/>
        <v>1118260</v>
      </c>
      <c r="N14" s="89" t="s">
        <v>36</v>
      </c>
      <c r="Q14" t="s">
        <v>25</v>
      </c>
      <c r="U14" s="2"/>
      <c r="W14" t="s">
        <v>28</v>
      </c>
      <c r="Y14" s="3"/>
    </row>
    <row r="15" spans="1:28" x14ac:dyDescent="0.25">
      <c r="A15" s="80">
        <v>14</v>
      </c>
      <c r="B15" s="80">
        <v>302</v>
      </c>
      <c r="C15" s="80">
        <v>3</v>
      </c>
      <c r="D15" s="80" t="s">
        <v>31</v>
      </c>
      <c r="E15" s="124">
        <v>360</v>
      </c>
      <c r="F15" s="90">
        <v>31</v>
      </c>
      <c r="G15" s="90">
        <f t="shared" si="0"/>
        <v>391</v>
      </c>
      <c r="H15" s="90">
        <f t="shared" si="1"/>
        <v>430.1</v>
      </c>
      <c r="I15" s="80">
        <v>9000</v>
      </c>
      <c r="J15" s="91">
        <f t="shared" si="2"/>
        <v>3519000</v>
      </c>
      <c r="K15" s="92">
        <f t="shared" si="3"/>
        <v>3730140</v>
      </c>
      <c r="L15" s="93">
        <f t="shared" si="4"/>
        <v>8000</v>
      </c>
      <c r="M15" s="94">
        <f t="shared" si="5"/>
        <v>1118260</v>
      </c>
      <c r="N15" s="89" t="s">
        <v>36</v>
      </c>
      <c r="Q15" t="s">
        <v>24</v>
      </c>
      <c r="R15">
        <v>1</v>
      </c>
      <c r="S15" t="s">
        <v>27</v>
      </c>
      <c r="T15" s="70">
        <v>33.465000000000003</v>
      </c>
      <c r="U15" s="54">
        <f t="shared" ref="U15:U18" si="6">T15*10.764</f>
        <v>360.21726000000001</v>
      </c>
      <c r="W15" s="71">
        <v>2.887</v>
      </c>
      <c r="X15" s="54">
        <f t="shared" ref="X15:X18" si="7">W15*10.764</f>
        <v>31.075667999999997</v>
      </c>
      <c r="Y15" s="53"/>
      <c r="Z15" s="53"/>
      <c r="AA15" s="53"/>
      <c r="AB15" s="53"/>
    </row>
    <row r="16" spans="1:28" x14ac:dyDescent="0.25">
      <c r="A16" s="80">
        <v>15</v>
      </c>
      <c r="B16" s="80">
        <v>303</v>
      </c>
      <c r="C16" s="80">
        <v>3</v>
      </c>
      <c r="D16" s="80" t="s">
        <v>31</v>
      </c>
      <c r="E16" s="124">
        <v>360</v>
      </c>
      <c r="F16" s="90">
        <v>31</v>
      </c>
      <c r="G16" s="90">
        <f t="shared" si="0"/>
        <v>391</v>
      </c>
      <c r="H16" s="90">
        <f t="shared" si="1"/>
        <v>430.1</v>
      </c>
      <c r="I16" s="80">
        <v>9000</v>
      </c>
      <c r="J16" s="91">
        <f t="shared" si="2"/>
        <v>3519000</v>
      </c>
      <c r="K16" s="92">
        <f t="shared" si="3"/>
        <v>3730140</v>
      </c>
      <c r="L16" s="93">
        <f t="shared" si="4"/>
        <v>8000</v>
      </c>
      <c r="M16" s="94">
        <f t="shared" si="5"/>
        <v>1118260</v>
      </c>
      <c r="N16" s="89" t="s">
        <v>36</v>
      </c>
      <c r="R16">
        <v>2</v>
      </c>
      <c r="S16" t="s">
        <v>27</v>
      </c>
      <c r="T16" s="70">
        <v>33.465000000000003</v>
      </c>
      <c r="U16" s="54">
        <f t="shared" si="6"/>
        <v>360.21726000000001</v>
      </c>
      <c r="W16" s="71">
        <v>2.8879999999999999</v>
      </c>
      <c r="X16" s="54">
        <f t="shared" si="7"/>
        <v>31.086431999999999</v>
      </c>
      <c r="AA16" s="53"/>
      <c r="AB16" s="53"/>
    </row>
    <row r="17" spans="1:28" x14ac:dyDescent="0.25">
      <c r="A17" s="80">
        <v>16</v>
      </c>
      <c r="B17" s="80">
        <v>304</v>
      </c>
      <c r="C17" s="80">
        <v>3</v>
      </c>
      <c r="D17" s="80" t="s">
        <v>30</v>
      </c>
      <c r="E17" s="124">
        <v>551</v>
      </c>
      <c r="F17" s="90">
        <v>33</v>
      </c>
      <c r="G17" s="90">
        <f t="shared" si="0"/>
        <v>584</v>
      </c>
      <c r="H17" s="90">
        <f t="shared" si="1"/>
        <v>642.40000000000009</v>
      </c>
      <c r="I17" s="80">
        <v>9000</v>
      </c>
      <c r="J17" s="91">
        <f t="shared" si="2"/>
        <v>5256000</v>
      </c>
      <c r="K17" s="92">
        <f t="shared" si="3"/>
        <v>5571360</v>
      </c>
      <c r="L17" s="93">
        <f t="shared" si="4"/>
        <v>11500</v>
      </c>
      <c r="M17" s="94">
        <f t="shared" si="5"/>
        <v>1670240.0000000002</v>
      </c>
      <c r="N17" s="89" t="s">
        <v>36</v>
      </c>
      <c r="R17">
        <v>3</v>
      </c>
      <c r="S17" t="s">
        <v>27</v>
      </c>
      <c r="T17" s="70">
        <v>33.465000000000003</v>
      </c>
      <c r="U17" s="54">
        <f t="shared" si="6"/>
        <v>360.21726000000001</v>
      </c>
      <c r="W17" s="71">
        <v>2.8879999999999999</v>
      </c>
      <c r="X17" s="54">
        <f t="shared" si="7"/>
        <v>31.086431999999999</v>
      </c>
      <c r="AA17" s="53"/>
      <c r="AB17" s="53"/>
    </row>
    <row r="18" spans="1:28" x14ac:dyDescent="0.25">
      <c r="A18" s="80">
        <v>17</v>
      </c>
      <c r="B18" s="80">
        <v>305</v>
      </c>
      <c r="C18" s="80">
        <v>3</v>
      </c>
      <c r="D18" s="80" t="s">
        <v>30</v>
      </c>
      <c r="E18" s="124">
        <v>551</v>
      </c>
      <c r="F18" s="90">
        <v>33</v>
      </c>
      <c r="G18" s="90">
        <f t="shared" si="0"/>
        <v>584</v>
      </c>
      <c r="H18" s="90">
        <f t="shared" si="1"/>
        <v>642.40000000000009</v>
      </c>
      <c r="I18" s="80">
        <v>9000</v>
      </c>
      <c r="J18" s="91">
        <f t="shared" si="2"/>
        <v>5256000</v>
      </c>
      <c r="K18" s="92">
        <f t="shared" si="3"/>
        <v>5571360</v>
      </c>
      <c r="L18" s="93">
        <f t="shared" si="4"/>
        <v>11500</v>
      </c>
      <c r="M18" s="94">
        <f t="shared" si="5"/>
        <v>1670240.0000000002</v>
      </c>
      <c r="N18" s="89" t="s">
        <v>36</v>
      </c>
      <c r="R18">
        <v>4</v>
      </c>
      <c r="S18" t="s">
        <v>26</v>
      </c>
      <c r="T18" s="70">
        <v>51.234000000000002</v>
      </c>
      <c r="U18" s="54">
        <f t="shared" si="6"/>
        <v>551.48277599999994</v>
      </c>
      <c r="V18" s="22"/>
      <c r="W18" s="71">
        <v>3.0449999999999999</v>
      </c>
      <c r="X18" s="54">
        <f t="shared" si="7"/>
        <v>32.776379999999996</v>
      </c>
      <c r="AA18" s="53"/>
      <c r="AB18" s="53"/>
    </row>
    <row r="19" spans="1:28" x14ac:dyDescent="0.25">
      <c r="A19" s="80">
        <v>18</v>
      </c>
      <c r="B19" s="80">
        <v>306</v>
      </c>
      <c r="C19" s="80">
        <v>3</v>
      </c>
      <c r="D19" s="80" t="s">
        <v>30</v>
      </c>
      <c r="E19" s="124">
        <v>551</v>
      </c>
      <c r="F19" s="90">
        <v>33</v>
      </c>
      <c r="G19" s="90">
        <f t="shared" si="0"/>
        <v>584</v>
      </c>
      <c r="H19" s="90">
        <f t="shared" si="1"/>
        <v>642.40000000000009</v>
      </c>
      <c r="I19" s="80">
        <v>9000</v>
      </c>
      <c r="J19" s="91">
        <f t="shared" si="2"/>
        <v>5256000</v>
      </c>
      <c r="K19" s="92">
        <f t="shared" si="3"/>
        <v>5571360</v>
      </c>
      <c r="L19" s="93">
        <f t="shared" si="4"/>
        <v>11500</v>
      </c>
      <c r="M19" s="94">
        <f t="shared" si="5"/>
        <v>1670240.0000000002</v>
      </c>
      <c r="N19" s="89" t="s">
        <v>36</v>
      </c>
      <c r="R19">
        <v>5</v>
      </c>
      <c r="S19" t="s">
        <v>26</v>
      </c>
      <c r="T19" s="70">
        <v>51.234000000000002</v>
      </c>
      <c r="U19" s="54">
        <f>T19*10.764</f>
        <v>551.48277599999994</v>
      </c>
      <c r="V19" s="22"/>
      <c r="W19" s="71">
        <v>3.0449999999999999</v>
      </c>
      <c r="X19" s="54">
        <f>W19*10.764</f>
        <v>32.776379999999996</v>
      </c>
      <c r="AA19" s="53"/>
      <c r="AB19" s="53"/>
    </row>
    <row r="20" spans="1:28" x14ac:dyDescent="0.25">
      <c r="A20" s="80">
        <v>19</v>
      </c>
      <c r="B20" s="80">
        <v>307</v>
      </c>
      <c r="C20" s="80">
        <v>3</v>
      </c>
      <c r="D20" s="80" t="s">
        <v>30</v>
      </c>
      <c r="E20" s="124">
        <v>551</v>
      </c>
      <c r="F20" s="90">
        <v>33</v>
      </c>
      <c r="G20" s="90">
        <f t="shared" si="0"/>
        <v>584</v>
      </c>
      <c r="H20" s="90">
        <f t="shared" si="1"/>
        <v>642.40000000000009</v>
      </c>
      <c r="I20" s="80">
        <v>9000</v>
      </c>
      <c r="J20" s="91">
        <f t="shared" si="2"/>
        <v>5256000</v>
      </c>
      <c r="K20" s="92">
        <f t="shared" si="3"/>
        <v>5571360</v>
      </c>
      <c r="L20" s="93">
        <f t="shared" si="4"/>
        <v>11500</v>
      </c>
      <c r="M20" s="94">
        <f t="shared" si="5"/>
        <v>1670240.0000000002</v>
      </c>
      <c r="N20" s="89" t="s">
        <v>36</v>
      </c>
      <c r="R20">
        <v>6</v>
      </c>
      <c r="S20" t="s">
        <v>26</v>
      </c>
      <c r="T20" s="70">
        <v>51.234000000000002</v>
      </c>
      <c r="U20" s="54">
        <f>T20*10.764</f>
        <v>551.48277599999994</v>
      </c>
      <c r="V20" s="22"/>
      <c r="W20" s="71">
        <v>3.0449999999999999</v>
      </c>
      <c r="X20" s="54">
        <f>W20*10.764</f>
        <v>32.776379999999996</v>
      </c>
      <c r="AA20" s="53"/>
      <c r="AB20" s="53"/>
    </row>
    <row r="21" spans="1:28" x14ac:dyDescent="0.25">
      <c r="A21" s="80">
        <v>20</v>
      </c>
      <c r="B21" s="80">
        <v>308</v>
      </c>
      <c r="C21" s="80">
        <v>3</v>
      </c>
      <c r="D21" s="80" t="s">
        <v>31</v>
      </c>
      <c r="E21" s="124">
        <v>360</v>
      </c>
      <c r="F21" s="90">
        <v>31</v>
      </c>
      <c r="G21" s="90">
        <f t="shared" si="0"/>
        <v>391</v>
      </c>
      <c r="H21" s="90">
        <f t="shared" si="1"/>
        <v>430.1</v>
      </c>
      <c r="I21" s="80">
        <v>9000</v>
      </c>
      <c r="J21" s="91">
        <f t="shared" si="2"/>
        <v>3519000</v>
      </c>
      <c r="K21" s="92">
        <f t="shared" si="3"/>
        <v>3730140</v>
      </c>
      <c r="L21" s="93">
        <f t="shared" si="4"/>
        <v>8000</v>
      </c>
      <c r="M21" s="94">
        <f t="shared" si="5"/>
        <v>1118260</v>
      </c>
      <c r="N21" s="89" t="s">
        <v>36</v>
      </c>
      <c r="R21">
        <v>7</v>
      </c>
      <c r="S21" t="s">
        <v>26</v>
      </c>
      <c r="T21" s="70">
        <v>51.204000000000001</v>
      </c>
      <c r="U21" s="54">
        <f>T21*10.764</f>
        <v>551.15985599999999</v>
      </c>
      <c r="V21" s="22"/>
      <c r="W21" s="71">
        <v>3.0449999999999999</v>
      </c>
      <c r="X21" s="54">
        <f>W21*10.764</f>
        <v>32.776379999999996</v>
      </c>
      <c r="AA21" s="53"/>
      <c r="AB21" s="53"/>
    </row>
    <row r="22" spans="1:28" x14ac:dyDescent="0.25">
      <c r="A22" s="80">
        <v>21</v>
      </c>
      <c r="B22" s="80">
        <v>309</v>
      </c>
      <c r="C22" s="80">
        <v>3</v>
      </c>
      <c r="D22" s="80" t="s">
        <v>31</v>
      </c>
      <c r="E22" s="124">
        <v>360</v>
      </c>
      <c r="F22" s="90">
        <v>31</v>
      </c>
      <c r="G22" s="90">
        <f t="shared" si="0"/>
        <v>391</v>
      </c>
      <c r="H22" s="90">
        <f t="shared" si="1"/>
        <v>430.1</v>
      </c>
      <c r="I22" s="80">
        <v>9000</v>
      </c>
      <c r="J22" s="91">
        <f t="shared" si="2"/>
        <v>3519000</v>
      </c>
      <c r="K22" s="92">
        <f t="shared" si="3"/>
        <v>3730140</v>
      </c>
      <c r="L22" s="93">
        <f t="shared" si="4"/>
        <v>8000</v>
      </c>
      <c r="M22" s="94">
        <f t="shared" si="5"/>
        <v>1118260</v>
      </c>
      <c r="N22" s="89" t="s">
        <v>36</v>
      </c>
      <c r="R22" s="51">
        <v>8</v>
      </c>
      <c r="S22" t="s">
        <v>27</v>
      </c>
      <c r="T22" s="70">
        <v>33.465000000000003</v>
      </c>
      <c r="U22" s="54">
        <f>T22*10.764</f>
        <v>360.21726000000001</v>
      </c>
      <c r="V22" s="22"/>
      <c r="W22" s="71">
        <v>2.8879999999999999</v>
      </c>
      <c r="X22" s="54">
        <f>W22*10.764</f>
        <v>31.086431999999999</v>
      </c>
      <c r="AA22" s="53"/>
      <c r="AB22" s="53"/>
    </row>
    <row r="23" spans="1:28" x14ac:dyDescent="0.25">
      <c r="A23" s="80">
        <v>22</v>
      </c>
      <c r="B23" s="80">
        <v>501</v>
      </c>
      <c r="C23" s="80">
        <v>5</v>
      </c>
      <c r="D23" s="80" t="s">
        <v>31</v>
      </c>
      <c r="E23" s="124">
        <v>360</v>
      </c>
      <c r="F23" s="90">
        <v>31</v>
      </c>
      <c r="G23" s="90">
        <f t="shared" si="0"/>
        <v>391</v>
      </c>
      <c r="H23" s="90">
        <f t="shared" si="1"/>
        <v>430.1</v>
      </c>
      <c r="I23" s="80">
        <v>9000</v>
      </c>
      <c r="J23" s="91">
        <f t="shared" si="2"/>
        <v>3519000</v>
      </c>
      <c r="K23" s="92">
        <f t="shared" si="3"/>
        <v>3730140</v>
      </c>
      <c r="L23" s="93">
        <f t="shared" si="4"/>
        <v>8000</v>
      </c>
      <c r="M23" s="94">
        <f t="shared" si="5"/>
        <v>1118260</v>
      </c>
      <c r="N23" s="89" t="s">
        <v>36</v>
      </c>
      <c r="S23" s="53"/>
      <c r="T23" s="53"/>
      <c r="U23" s="53"/>
      <c r="V23" s="53"/>
      <c r="W23" s="53"/>
      <c r="X23" s="53"/>
      <c r="AA23" s="53"/>
      <c r="AB23" s="53"/>
    </row>
    <row r="24" spans="1:28" x14ac:dyDescent="0.25">
      <c r="A24" s="80">
        <v>23</v>
      </c>
      <c r="B24" s="80">
        <v>502</v>
      </c>
      <c r="C24" s="80">
        <v>5</v>
      </c>
      <c r="D24" s="80" t="s">
        <v>31</v>
      </c>
      <c r="E24" s="124">
        <v>360</v>
      </c>
      <c r="F24" s="90">
        <v>31</v>
      </c>
      <c r="G24" s="90">
        <f t="shared" si="0"/>
        <v>391</v>
      </c>
      <c r="H24" s="90">
        <f t="shared" si="1"/>
        <v>430.1</v>
      </c>
      <c r="I24" s="80">
        <v>9000</v>
      </c>
      <c r="J24" s="91">
        <f t="shared" si="2"/>
        <v>3519000</v>
      </c>
      <c r="K24" s="92">
        <f t="shared" si="3"/>
        <v>3730140</v>
      </c>
      <c r="L24" s="93">
        <f t="shared" si="4"/>
        <v>8000</v>
      </c>
      <c r="M24" s="94">
        <f t="shared" si="5"/>
        <v>1118260</v>
      </c>
      <c r="N24" s="89" t="s">
        <v>36</v>
      </c>
    </row>
    <row r="25" spans="1:28" ht="16.5" x14ac:dyDescent="0.3">
      <c r="A25" s="80">
        <v>24</v>
      </c>
      <c r="B25" s="80">
        <v>503</v>
      </c>
      <c r="C25" s="80">
        <v>5</v>
      </c>
      <c r="D25" s="80" t="s">
        <v>31</v>
      </c>
      <c r="E25" s="124">
        <v>360</v>
      </c>
      <c r="F25" s="90">
        <v>31</v>
      </c>
      <c r="G25" s="90">
        <f t="shared" si="0"/>
        <v>391</v>
      </c>
      <c r="H25" s="90">
        <f t="shared" si="1"/>
        <v>430.1</v>
      </c>
      <c r="I25" s="80">
        <v>9000</v>
      </c>
      <c r="J25" s="91">
        <f t="shared" si="2"/>
        <v>3519000</v>
      </c>
      <c r="K25" s="92">
        <f t="shared" si="3"/>
        <v>3730140</v>
      </c>
      <c r="L25" s="93">
        <f t="shared" si="4"/>
        <v>8000</v>
      </c>
      <c r="M25" s="94">
        <f t="shared" si="5"/>
        <v>1118260</v>
      </c>
      <c r="N25" s="89" t="s">
        <v>36</v>
      </c>
      <c r="O25" s="4"/>
    </row>
    <row r="26" spans="1:28" ht="16.5" x14ac:dyDescent="0.3">
      <c r="A26" s="80">
        <v>25</v>
      </c>
      <c r="B26" s="80">
        <v>504</v>
      </c>
      <c r="C26" s="80">
        <v>5</v>
      </c>
      <c r="D26" s="80" t="s">
        <v>30</v>
      </c>
      <c r="E26" s="124">
        <v>551</v>
      </c>
      <c r="F26" s="90">
        <v>33</v>
      </c>
      <c r="G26" s="90">
        <f t="shared" si="0"/>
        <v>584</v>
      </c>
      <c r="H26" s="90">
        <f t="shared" si="1"/>
        <v>642.40000000000009</v>
      </c>
      <c r="I26" s="80">
        <v>9000</v>
      </c>
      <c r="J26" s="91">
        <f t="shared" si="2"/>
        <v>5256000</v>
      </c>
      <c r="K26" s="92">
        <f t="shared" si="3"/>
        <v>5571360</v>
      </c>
      <c r="L26" s="93">
        <f t="shared" si="4"/>
        <v>11500</v>
      </c>
      <c r="M26" s="94">
        <f t="shared" si="5"/>
        <v>1670240.0000000002</v>
      </c>
      <c r="N26" s="89" t="s">
        <v>36</v>
      </c>
      <c r="O26" s="4"/>
    </row>
    <row r="27" spans="1:28" ht="16.5" x14ac:dyDescent="0.3">
      <c r="A27" s="80">
        <v>26</v>
      </c>
      <c r="B27" s="80">
        <v>505</v>
      </c>
      <c r="C27" s="80">
        <v>5</v>
      </c>
      <c r="D27" s="80" t="s">
        <v>30</v>
      </c>
      <c r="E27" s="124">
        <v>551</v>
      </c>
      <c r="F27" s="90">
        <v>33</v>
      </c>
      <c r="G27" s="90">
        <f t="shared" si="0"/>
        <v>584</v>
      </c>
      <c r="H27" s="90">
        <f t="shared" si="1"/>
        <v>642.40000000000009</v>
      </c>
      <c r="I27" s="80">
        <v>9000</v>
      </c>
      <c r="J27" s="91">
        <f t="shared" si="2"/>
        <v>5256000</v>
      </c>
      <c r="K27" s="92">
        <f t="shared" si="3"/>
        <v>5571360</v>
      </c>
      <c r="L27" s="93">
        <f t="shared" si="4"/>
        <v>11500</v>
      </c>
      <c r="M27" s="94">
        <f t="shared" si="5"/>
        <v>1670240.0000000002</v>
      </c>
      <c r="N27" s="89" t="s">
        <v>36</v>
      </c>
      <c r="O27" s="4"/>
    </row>
    <row r="28" spans="1:28" ht="16.5" x14ac:dyDescent="0.3">
      <c r="A28" s="80">
        <v>27</v>
      </c>
      <c r="B28" s="80">
        <v>506</v>
      </c>
      <c r="C28" s="80">
        <v>5</v>
      </c>
      <c r="D28" s="80" t="s">
        <v>30</v>
      </c>
      <c r="E28" s="124">
        <v>551</v>
      </c>
      <c r="F28" s="90">
        <v>33</v>
      </c>
      <c r="G28" s="90">
        <f t="shared" si="0"/>
        <v>584</v>
      </c>
      <c r="H28" s="90">
        <f t="shared" si="1"/>
        <v>642.40000000000009</v>
      </c>
      <c r="I28" s="80">
        <v>9000</v>
      </c>
      <c r="J28" s="91">
        <f t="shared" si="2"/>
        <v>5256000</v>
      </c>
      <c r="K28" s="92">
        <f t="shared" si="3"/>
        <v>5571360</v>
      </c>
      <c r="L28" s="93">
        <f t="shared" si="4"/>
        <v>11500</v>
      </c>
      <c r="M28" s="94">
        <f t="shared" si="5"/>
        <v>1670240.0000000002</v>
      </c>
      <c r="N28" s="89" t="s">
        <v>36</v>
      </c>
      <c r="O28" s="4"/>
    </row>
    <row r="29" spans="1:28" ht="16.5" x14ac:dyDescent="0.3">
      <c r="A29" s="80">
        <v>28</v>
      </c>
      <c r="B29" s="80">
        <v>507</v>
      </c>
      <c r="C29" s="80">
        <v>5</v>
      </c>
      <c r="D29" s="80" t="s">
        <v>30</v>
      </c>
      <c r="E29" s="124">
        <v>551</v>
      </c>
      <c r="F29" s="90">
        <v>33</v>
      </c>
      <c r="G29" s="90">
        <f t="shared" si="0"/>
        <v>584</v>
      </c>
      <c r="H29" s="90">
        <f t="shared" si="1"/>
        <v>642.40000000000009</v>
      </c>
      <c r="I29" s="80">
        <v>9000</v>
      </c>
      <c r="J29" s="91">
        <f t="shared" si="2"/>
        <v>5256000</v>
      </c>
      <c r="K29" s="92">
        <f t="shared" si="3"/>
        <v>5571360</v>
      </c>
      <c r="L29" s="93">
        <f t="shared" si="4"/>
        <v>11500</v>
      </c>
      <c r="M29" s="94">
        <f t="shared" si="5"/>
        <v>1670240.0000000002</v>
      </c>
      <c r="N29" s="89" t="s">
        <v>36</v>
      </c>
      <c r="O29" s="4"/>
    </row>
    <row r="30" spans="1:28" ht="16.5" x14ac:dyDescent="0.3">
      <c r="A30" s="80">
        <v>29</v>
      </c>
      <c r="B30" s="80">
        <v>508</v>
      </c>
      <c r="C30" s="80">
        <v>5</v>
      </c>
      <c r="D30" s="80" t="s">
        <v>31</v>
      </c>
      <c r="E30" s="124">
        <v>360</v>
      </c>
      <c r="F30" s="90">
        <v>31</v>
      </c>
      <c r="G30" s="90">
        <f t="shared" si="0"/>
        <v>391</v>
      </c>
      <c r="H30" s="90">
        <f t="shared" si="1"/>
        <v>430.1</v>
      </c>
      <c r="I30" s="80">
        <v>9000</v>
      </c>
      <c r="J30" s="91">
        <f t="shared" si="2"/>
        <v>3519000</v>
      </c>
      <c r="K30" s="92">
        <f t="shared" si="3"/>
        <v>3730140</v>
      </c>
      <c r="L30" s="93">
        <f t="shared" si="4"/>
        <v>8000</v>
      </c>
      <c r="M30" s="94">
        <f t="shared" si="5"/>
        <v>1118260</v>
      </c>
      <c r="N30" s="89" t="s">
        <v>36</v>
      </c>
      <c r="O30" s="4"/>
    </row>
    <row r="31" spans="1:28" ht="16.5" x14ac:dyDescent="0.3">
      <c r="A31" s="80">
        <v>30</v>
      </c>
      <c r="B31" s="80">
        <v>509</v>
      </c>
      <c r="C31" s="80">
        <v>5</v>
      </c>
      <c r="D31" s="80" t="s">
        <v>31</v>
      </c>
      <c r="E31" s="124">
        <v>360</v>
      </c>
      <c r="F31" s="90">
        <v>31</v>
      </c>
      <c r="G31" s="90">
        <f t="shared" si="0"/>
        <v>391</v>
      </c>
      <c r="H31" s="90">
        <f t="shared" si="1"/>
        <v>430.1</v>
      </c>
      <c r="I31" s="80">
        <v>9000</v>
      </c>
      <c r="J31" s="91">
        <f t="shared" si="2"/>
        <v>3519000</v>
      </c>
      <c r="K31" s="92">
        <f t="shared" si="3"/>
        <v>3730140</v>
      </c>
      <c r="L31" s="93">
        <f t="shared" si="4"/>
        <v>8000</v>
      </c>
      <c r="M31" s="94">
        <f t="shared" si="5"/>
        <v>1118260</v>
      </c>
      <c r="N31" s="89" t="s">
        <v>36</v>
      </c>
      <c r="O31" s="4"/>
    </row>
    <row r="32" spans="1:28" ht="16.5" x14ac:dyDescent="0.3">
      <c r="A32" s="80">
        <v>31</v>
      </c>
      <c r="B32" s="80">
        <v>601</v>
      </c>
      <c r="C32" s="80">
        <v>6</v>
      </c>
      <c r="D32" s="80" t="s">
        <v>31</v>
      </c>
      <c r="E32" s="124">
        <v>360</v>
      </c>
      <c r="F32" s="90">
        <v>31</v>
      </c>
      <c r="G32" s="90">
        <f t="shared" si="0"/>
        <v>391</v>
      </c>
      <c r="H32" s="90">
        <f t="shared" si="1"/>
        <v>430.1</v>
      </c>
      <c r="I32" s="80">
        <v>9000</v>
      </c>
      <c r="J32" s="91">
        <f t="shared" si="2"/>
        <v>3519000</v>
      </c>
      <c r="K32" s="92">
        <f t="shared" si="3"/>
        <v>3730140</v>
      </c>
      <c r="L32" s="93">
        <f t="shared" si="4"/>
        <v>8000</v>
      </c>
      <c r="M32" s="94">
        <f t="shared" si="5"/>
        <v>1118260</v>
      </c>
      <c r="N32" s="89" t="s">
        <v>36</v>
      </c>
      <c r="O32" s="4"/>
    </row>
    <row r="33" spans="1:26" ht="16.5" x14ac:dyDescent="0.3">
      <c r="A33" s="80">
        <v>32</v>
      </c>
      <c r="B33" s="80">
        <v>602</v>
      </c>
      <c r="C33" s="80">
        <v>6</v>
      </c>
      <c r="D33" s="102" t="s">
        <v>31</v>
      </c>
      <c r="E33" s="124">
        <v>360</v>
      </c>
      <c r="F33" s="90">
        <v>31</v>
      </c>
      <c r="G33" s="90">
        <f t="shared" si="0"/>
        <v>391</v>
      </c>
      <c r="H33" s="90">
        <f t="shared" si="1"/>
        <v>430.1</v>
      </c>
      <c r="I33" s="80">
        <v>9000</v>
      </c>
      <c r="J33" s="91">
        <f t="shared" si="2"/>
        <v>3519000</v>
      </c>
      <c r="K33" s="92">
        <f t="shared" si="3"/>
        <v>3730140</v>
      </c>
      <c r="L33" s="93">
        <f t="shared" si="4"/>
        <v>8000</v>
      </c>
      <c r="M33" s="94">
        <f t="shared" si="5"/>
        <v>1118260</v>
      </c>
      <c r="N33" s="89" t="s">
        <v>36</v>
      </c>
      <c r="O33" s="4"/>
    </row>
    <row r="34" spans="1:26" ht="16.5" x14ac:dyDescent="0.3">
      <c r="A34" s="80">
        <v>33</v>
      </c>
      <c r="B34" s="80">
        <v>603</v>
      </c>
      <c r="C34" s="80">
        <v>6</v>
      </c>
      <c r="D34" s="102" t="s">
        <v>31</v>
      </c>
      <c r="E34" s="124">
        <v>360</v>
      </c>
      <c r="F34" s="90">
        <v>31</v>
      </c>
      <c r="G34" s="90">
        <f t="shared" si="0"/>
        <v>391</v>
      </c>
      <c r="H34" s="90">
        <f t="shared" si="1"/>
        <v>430.1</v>
      </c>
      <c r="I34" s="80">
        <v>9000</v>
      </c>
      <c r="J34" s="91">
        <f t="shared" si="2"/>
        <v>3519000</v>
      </c>
      <c r="K34" s="92">
        <f t="shared" si="3"/>
        <v>3730140</v>
      </c>
      <c r="L34" s="93">
        <f t="shared" si="4"/>
        <v>8000</v>
      </c>
      <c r="M34" s="94">
        <f t="shared" si="5"/>
        <v>1118260</v>
      </c>
      <c r="N34" s="89" t="s">
        <v>36</v>
      </c>
      <c r="O34" s="4"/>
    </row>
    <row r="35" spans="1:26" ht="16.5" x14ac:dyDescent="0.3">
      <c r="A35" s="80">
        <v>34</v>
      </c>
      <c r="B35" s="80">
        <v>604</v>
      </c>
      <c r="C35" s="80">
        <v>6</v>
      </c>
      <c r="D35" s="102" t="s">
        <v>30</v>
      </c>
      <c r="E35" s="124">
        <v>551</v>
      </c>
      <c r="F35" s="90">
        <v>33</v>
      </c>
      <c r="G35" s="90">
        <f t="shared" si="0"/>
        <v>584</v>
      </c>
      <c r="H35" s="90">
        <f t="shared" si="1"/>
        <v>642.40000000000009</v>
      </c>
      <c r="I35" s="80">
        <v>9000</v>
      </c>
      <c r="J35" s="91">
        <f t="shared" si="2"/>
        <v>5256000</v>
      </c>
      <c r="K35" s="92">
        <f t="shared" si="3"/>
        <v>5571360</v>
      </c>
      <c r="L35" s="93">
        <f t="shared" si="4"/>
        <v>11500</v>
      </c>
      <c r="M35" s="94">
        <f t="shared" si="5"/>
        <v>1670240.0000000002</v>
      </c>
      <c r="N35" s="89" t="s">
        <v>36</v>
      </c>
      <c r="O35" s="4"/>
    </row>
    <row r="36" spans="1:26" ht="16.5" x14ac:dyDescent="0.3">
      <c r="A36" s="80">
        <v>35</v>
      </c>
      <c r="B36" s="80">
        <v>605</v>
      </c>
      <c r="C36" s="80">
        <v>6</v>
      </c>
      <c r="D36" s="102" t="s">
        <v>30</v>
      </c>
      <c r="E36" s="124">
        <v>551</v>
      </c>
      <c r="F36" s="90">
        <v>33</v>
      </c>
      <c r="G36" s="90">
        <f t="shared" si="0"/>
        <v>584</v>
      </c>
      <c r="H36" s="90">
        <f t="shared" si="1"/>
        <v>642.40000000000009</v>
      </c>
      <c r="I36" s="80">
        <v>9000</v>
      </c>
      <c r="J36" s="91">
        <f t="shared" si="2"/>
        <v>5256000</v>
      </c>
      <c r="K36" s="92">
        <f t="shared" si="3"/>
        <v>5571360</v>
      </c>
      <c r="L36" s="93">
        <f t="shared" si="4"/>
        <v>11500</v>
      </c>
      <c r="M36" s="94">
        <f t="shared" si="5"/>
        <v>1670240.0000000002</v>
      </c>
      <c r="N36" s="89" t="s">
        <v>36</v>
      </c>
      <c r="O36" s="4"/>
    </row>
    <row r="37" spans="1:26" ht="16.5" x14ac:dyDescent="0.3">
      <c r="A37" s="80">
        <v>36</v>
      </c>
      <c r="B37" s="80">
        <v>606</v>
      </c>
      <c r="C37" s="80">
        <v>6</v>
      </c>
      <c r="D37" s="102" t="s">
        <v>30</v>
      </c>
      <c r="E37" s="124">
        <v>551</v>
      </c>
      <c r="F37" s="90">
        <v>33</v>
      </c>
      <c r="G37" s="90">
        <f t="shared" si="0"/>
        <v>584</v>
      </c>
      <c r="H37" s="90">
        <f t="shared" si="1"/>
        <v>642.40000000000009</v>
      </c>
      <c r="I37" s="80">
        <v>9000</v>
      </c>
      <c r="J37" s="91">
        <f t="shared" si="2"/>
        <v>5256000</v>
      </c>
      <c r="K37" s="92">
        <f t="shared" si="3"/>
        <v>5571360</v>
      </c>
      <c r="L37" s="93">
        <f t="shared" si="4"/>
        <v>11500</v>
      </c>
      <c r="M37" s="94">
        <f t="shared" si="5"/>
        <v>1670240.0000000002</v>
      </c>
      <c r="N37" s="89" t="s">
        <v>36</v>
      </c>
      <c r="O37" s="4"/>
    </row>
    <row r="38" spans="1:26" ht="16.5" x14ac:dyDescent="0.3">
      <c r="A38" s="80">
        <v>37</v>
      </c>
      <c r="B38" s="80">
        <v>607</v>
      </c>
      <c r="C38" s="80">
        <v>6</v>
      </c>
      <c r="D38" s="102" t="s">
        <v>30</v>
      </c>
      <c r="E38" s="124">
        <v>551</v>
      </c>
      <c r="F38" s="90">
        <v>33</v>
      </c>
      <c r="G38" s="90">
        <f t="shared" si="0"/>
        <v>584</v>
      </c>
      <c r="H38" s="90">
        <f t="shared" si="1"/>
        <v>642.40000000000009</v>
      </c>
      <c r="I38" s="80">
        <v>9000</v>
      </c>
      <c r="J38" s="91">
        <f t="shared" si="2"/>
        <v>5256000</v>
      </c>
      <c r="K38" s="92">
        <f t="shared" si="3"/>
        <v>5571360</v>
      </c>
      <c r="L38" s="93">
        <f t="shared" si="4"/>
        <v>11500</v>
      </c>
      <c r="M38" s="94">
        <f t="shared" si="5"/>
        <v>1670240.0000000002</v>
      </c>
      <c r="N38" s="89" t="s">
        <v>36</v>
      </c>
      <c r="O38" s="4"/>
    </row>
    <row r="39" spans="1:26" ht="16.5" x14ac:dyDescent="0.3">
      <c r="A39" s="80">
        <v>38</v>
      </c>
      <c r="B39" s="80">
        <v>608</v>
      </c>
      <c r="C39" s="80">
        <v>6</v>
      </c>
      <c r="D39" s="102" t="s">
        <v>31</v>
      </c>
      <c r="E39" s="124">
        <v>360</v>
      </c>
      <c r="F39" s="90">
        <v>31</v>
      </c>
      <c r="G39" s="90">
        <f t="shared" si="0"/>
        <v>391</v>
      </c>
      <c r="H39" s="90">
        <f t="shared" si="1"/>
        <v>430.1</v>
      </c>
      <c r="I39" s="80">
        <v>9000</v>
      </c>
      <c r="J39" s="91">
        <f t="shared" si="2"/>
        <v>3519000</v>
      </c>
      <c r="K39" s="92">
        <f t="shared" si="3"/>
        <v>3730140</v>
      </c>
      <c r="L39" s="93">
        <f t="shared" si="4"/>
        <v>8000</v>
      </c>
      <c r="M39" s="94">
        <f t="shared" si="5"/>
        <v>1118260</v>
      </c>
      <c r="N39" s="89" t="s">
        <v>36</v>
      </c>
      <c r="O39" s="4"/>
      <c r="R39" s="51"/>
      <c r="T39" s="55"/>
      <c r="U39" s="22"/>
      <c r="V39" s="22"/>
      <c r="W39" s="10"/>
    </row>
    <row r="40" spans="1:26" ht="16.5" x14ac:dyDescent="0.3">
      <c r="A40" s="80">
        <v>39</v>
      </c>
      <c r="B40" s="80">
        <v>609</v>
      </c>
      <c r="C40" s="80">
        <v>6</v>
      </c>
      <c r="D40" s="102" t="s">
        <v>31</v>
      </c>
      <c r="E40" s="124">
        <v>360</v>
      </c>
      <c r="F40" s="90">
        <v>31</v>
      </c>
      <c r="G40" s="90">
        <f t="shared" si="0"/>
        <v>391</v>
      </c>
      <c r="H40" s="90">
        <f t="shared" si="1"/>
        <v>430.1</v>
      </c>
      <c r="I40" s="80">
        <v>9000</v>
      </c>
      <c r="J40" s="91">
        <f t="shared" si="2"/>
        <v>3519000</v>
      </c>
      <c r="K40" s="92">
        <f t="shared" si="3"/>
        <v>3730140</v>
      </c>
      <c r="L40" s="93">
        <f t="shared" si="4"/>
        <v>8000</v>
      </c>
      <c r="M40" s="94">
        <f t="shared" si="5"/>
        <v>1118260</v>
      </c>
      <c r="N40" s="89" t="s">
        <v>36</v>
      </c>
      <c r="O40" s="4"/>
      <c r="R40" s="51"/>
      <c r="T40" s="55"/>
      <c r="U40" s="22"/>
      <c r="V40" s="22"/>
      <c r="W40" s="10"/>
    </row>
    <row r="41" spans="1:26" ht="16.5" x14ac:dyDescent="0.3">
      <c r="A41" s="128" t="s">
        <v>3</v>
      </c>
      <c r="B41" s="129"/>
      <c r="C41" s="129"/>
      <c r="D41" s="130"/>
      <c r="E41" s="95">
        <f>SUM(E2:E40)</f>
        <v>17478</v>
      </c>
      <c r="F41" s="96">
        <f>SUM(F2:F40)</f>
        <v>1245</v>
      </c>
      <c r="G41" s="96">
        <f>SUM(G2:G40)</f>
        <v>18723</v>
      </c>
      <c r="H41" s="96">
        <f>SUM(H2:H40)</f>
        <v>20595.300000000003</v>
      </c>
      <c r="I41" s="96"/>
      <c r="J41" s="97">
        <f>SUM(J2:J40)</f>
        <v>168507000</v>
      </c>
      <c r="K41" s="97">
        <f>SUM(K2:K40)</f>
        <v>178617420</v>
      </c>
      <c r="L41" s="98"/>
      <c r="M41" s="99">
        <f>SUM(M2:M40)</f>
        <v>53547780</v>
      </c>
      <c r="N41" s="89"/>
      <c r="O41" s="4"/>
    </row>
    <row r="42" spans="1:26" ht="16.5" x14ac:dyDescent="0.3">
      <c r="A42" s="58"/>
      <c r="B42" s="59"/>
      <c r="C42" s="60"/>
      <c r="D42" s="59"/>
      <c r="E42" s="61"/>
      <c r="F42" s="61"/>
      <c r="G42" s="61"/>
      <c r="H42" s="59"/>
      <c r="I42" s="58"/>
      <c r="J42" s="85"/>
      <c r="K42" s="85"/>
      <c r="L42" s="86"/>
      <c r="M42" s="87"/>
      <c r="N42" s="35"/>
      <c r="O42" s="4"/>
    </row>
    <row r="43" spans="1:26" ht="16.5" x14ac:dyDescent="0.3">
      <c r="A43" s="33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35"/>
      <c r="O43" s="4"/>
      <c r="Y43" s="53"/>
      <c r="Z43" s="53"/>
    </row>
    <row r="44" spans="1:26" x14ac:dyDescent="0.25">
      <c r="A44" s="33"/>
      <c r="B44" s="12"/>
      <c r="C44" s="43"/>
      <c r="D44" s="12"/>
      <c r="E44" s="12"/>
      <c r="F44" s="12"/>
      <c r="G44" s="12"/>
      <c r="H44" s="12"/>
      <c r="I44" s="33"/>
      <c r="J44" s="27"/>
      <c r="K44" s="27"/>
      <c r="L44" s="34"/>
      <c r="M44" s="26"/>
      <c r="N44" s="35"/>
      <c r="Y44" s="53"/>
      <c r="Z44" s="53"/>
    </row>
    <row r="45" spans="1:26" x14ac:dyDescent="0.25">
      <c r="A45" s="33"/>
      <c r="B45" s="12"/>
      <c r="C45" s="43"/>
      <c r="D45" s="101"/>
      <c r="E45" s="38"/>
      <c r="F45" s="38"/>
      <c r="G45" s="38"/>
      <c r="H45" s="38"/>
      <c r="I45" s="33"/>
      <c r="J45" s="39"/>
      <c r="K45" s="39"/>
      <c r="L45" s="40"/>
      <c r="M45" s="41"/>
      <c r="N45" s="35"/>
      <c r="Y45" s="53"/>
      <c r="Z45" s="53"/>
    </row>
    <row r="46" spans="1:26" ht="16.5" x14ac:dyDescent="0.3">
      <c r="A46" s="33"/>
      <c r="B46" s="12"/>
      <c r="C46" s="43"/>
      <c r="N46" s="35"/>
      <c r="O46" s="4"/>
      <c r="Y46" s="53"/>
      <c r="Z46" s="53"/>
    </row>
    <row r="47" spans="1:26" ht="16.5" x14ac:dyDescent="0.3">
      <c r="A47" s="33"/>
      <c r="B47" s="12"/>
      <c r="C47" s="43"/>
      <c r="N47" s="35"/>
      <c r="O47" s="4"/>
      <c r="Y47" s="53"/>
      <c r="Z47" s="53"/>
    </row>
    <row r="48" spans="1:26" ht="17.25" thickBot="1" x14ac:dyDescent="0.35">
      <c r="A48" s="33"/>
      <c r="B48" s="12"/>
      <c r="C48" s="43"/>
      <c r="N48" s="35"/>
      <c r="O48" s="4"/>
      <c r="Y48" s="53"/>
      <c r="Z48" s="53"/>
    </row>
    <row r="49" spans="1:26" ht="15.75" thickBot="1" x14ac:dyDescent="0.3">
      <c r="A49" s="33"/>
      <c r="B49" s="12"/>
      <c r="C49" s="43"/>
      <c r="H49" s="3"/>
      <c r="M49" s="42"/>
      <c r="N49" s="35"/>
      <c r="O49" s="36"/>
      <c r="Y49" s="53"/>
      <c r="Z49" s="53"/>
    </row>
    <row r="50" spans="1:26" ht="15.75" thickBot="1" x14ac:dyDescent="0.3">
      <c r="A50" s="33"/>
      <c r="B50" s="12"/>
      <c r="C50" s="43"/>
      <c r="N50" s="35"/>
      <c r="O50" s="36"/>
      <c r="Y50" s="53"/>
      <c r="Z50" s="53"/>
    </row>
    <row r="51" spans="1:26" ht="15.75" thickBot="1" x14ac:dyDescent="0.3">
      <c r="A51" s="33"/>
      <c r="B51" s="12"/>
      <c r="C51" s="43"/>
      <c r="N51" s="35"/>
      <c r="O51" s="36"/>
      <c r="Y51" s="53"/>
      <c r="Z51" s="53"/>
    </row>
    <row r="52" spans="1:26" ht="15.75" thickBot="1" x14ac:dyDescent="0.3">
      <c r="A52" s="33"/>
      <c r="B52" s="12"/>
      <c r="C52" s="43"/>
      <c r="N52" s="35"/>
      <c r="O52" s="36"/>
      <c r="Y52" s="53"/>
      <c r="Z52" s="53"/>
    </row>
    <row r="53" spans="1:26" ht="15.75" thickBot="1" x14ac:dyDescent="0.3">
      <c r="A53" s="33"/>
      <c r="B53" s="12"/>
      <c r="C53" s="43"/>
      <c r="N53" s="35"/>
      <c r="O53" s="36"/>
      <c r="Y53" s="53"/>
      <c r="Z53" s="53"/>
    </row>
    <row r="54" spans="1:26" ht="15.75" thickBot="1" x14ac:dyDescent="0.3">
      <c r="A54" s="33"/>
      <c r="B54" s="12"/>
      <c r="C54" s="43"/>
      <c r="N54" s="35"/>
      <c r="O54" s="36"/>
    </row>
    <row r="55" spans="1:26" ht="15.75" thickBot="1" x14ac:dyDescent="0.3">
      <c r="A55" s="33"/>
      <c r="B55" s="12"/>
      <c r="C55" s="43"/>
      <c r="N55" s="35"/>
      <c r="O55" s="36"/>
    </row>
    <row r="56" spans="1:26" ht="15.75" thickBot="1" x14ac:dyDescent="0.3">
      <c r="A56" s="33"/>
      <c r="B56" s="12"/>
      <c r="C56" s="43"/>
      <c r="N56" s="35"/>
      <c r="O56" s="36"/>
    </row>
    <row r="57" spans="1:26" ht="15.75" thickBot="1" x14ac:dyDescent="0.3">
      <c r="A57" s="33"/>
      <c r="B57" s="12"/>
      <c r="C57" s="43"/>
      <c r="N57" s="35"/>
      <c r="O57" s="36"/>
    </row>
    <row r="58" spans="1:26" ht="15.75" thickBot="1" x14ac:dyDescent="0.3">
      <c r="A58" s="33"/>
      <c r="B58" s="12"/>
      <c r="C58" s="43"/>
      <c r="N58" s="35"/>
      <c r="O58" s="36"/>
      <c r="P58" s="47"/>
    </row>
    <row r="59" spans="1:26" ht="15.75" thickBot="1" x14ac:dyDescent="0.3">
      <c r="A59" s="33"/>
      <c r="B59" s="12"/>
      <c r="C59" s="43"/>
      <c r="N59" s="35"/>
      <c r="O59" s="36"/>
      <c r="P59" s="47"/>
    </row>
    <row r="60" spans="1:26" ht="16.5" x14ac:dyDescent="0.3">
      <c r="A60" s="33"/>
      <c r="B60" s="12"/>
      <c r="C60" s="43"/>
      <c r="N60" s="35"/>
      <c r="O60" s="4"/>
    </row>
    <row r="61" spans="1:26" ht="16.5" x14ac:dyDescent="0.3">
      <c r="A61" s="33"/>
      <c r="B61" s="12"/>
      <c r="C61" s="43"/>
      <c r="N61" s="35"/>
      <c r="O61" s="4"/>
    </row>
    <row r="62" spans="1:26" ht="16.5" x14ac:dyDescent="0.3">
      <c r="A62" s="33"/>
      <c r="B62" s="12"/>
      <c r="C62" s="43"/>
      <c r="N62" s="35"/>
      <c r="O62" s="4"/>
    </row>
    <row r="63" spans="1:26" ht="16.5" x14ac:dyDescent="0.3">
      <c r="A63" s="33"/>
      <c r="B63" s="12"/>
      <c r="C63" s="43"/>
      <c r="N63" s="35"/>
      <c r="O63" s="4"/>
    </row>
    <row r="64" spans="1:26" ht="16.5" x14ac:dyDescent="0.3">
      <c r="A64" s="33"/>
      <c r="B64" s="12"/>
      <c r="C64" s="43"/>
      <c r="N64" s="35"/>
      <c r="O64" s="4"/>
    </row>
    <row r="65" spans="1:16" ht="16.5" x14ac:dyDescent="0.3">
      <c r="A65" s="33"/>
      <c r="B65" s="12"/>
      <c r="C65" s="43"/>
      <c r="N65" s="35"/>
      <c r="O65" s="4"/>
    </row>
    <row r="66" spans="1:16" ht="16.5" x14ac:dyDescent="0.3">
      <c r="A66" s="33"/>
      <c r="B66" s="12"/>
      <c r="C66" s="43"/>
      <c r="N66" s="35"/>
      <c r="O66" s="4"/>
    </row>
    <row r="67" spans="1:16" ht="16.5" x14ac:dyDescent="0.3">
      <c r="A67" s="33"/>
      <c r="B67" s="12"/>
      <c r="C67" s="43"/>
      <c r="N67" s="35"/>
      <c r="O67" s="4"/>
    </row>
    <row r="68" spans="1:16" ht="16.5" x14ac:dyDescent="0.3">
      <c r="A68" s="33"/>
      <c r="B68" s="12"/>
      <c r="C68" s="43"/>
      <c r="N68" s="35"/>
      <c r="O68" s="4"/>
    </row>
    <row r="69" spans="1:16" ht="16.5" x14ac:dyDescent="0.3">
      <c r="A69" s="33"/>
      <c r="B69" s="12"/>
      <c r="C69" s="43"/>
      <c r="N69" s="35"/>
      <c r="O69" s="4"/>
    </row>
    <row r="70" spans="1:16" ht="16.5" x14ac:dyDescent="0.3">
      <c r="A70" s="33"/>
      <c r="B70" s="12"/>
      <c r="C70" s="43"/>
      <c r="N70" s="35"/>
      <c r="O70" s="4"/>
    </row>
    <row r="71" spans="1:16" ht="16.5" x14ac:dyDescent="0.3">
      <c r="A71" s="33"/>
      <c r="B71" s="12"/>
      <c r="C71" s="43"/>
      <c r="N71" s="35"/>
      <c r="O71" s="4"/>
    </row>
    <row r="72" spans="1:16" ht="16.5" x14ac:dyDescent="0.3">
      <c r="A72" s="33"/>
      <c r="B72" s="12"/>
      <c r="C72" s="43"/>
      <c r="N72" s="35"/>
      <c r="O72" s="4"/>
    </row>
    <row r="73" spans="1:16" ht="16.5" x14ac:dyDescent="0.3">
      <c r="A73" s="33"/>
      <c r="B73" s="12"/>
      <c r="C73" s="43"/>
      <c r="N73" s="35"/>
      <c r="O73" s="4"/>
    </row>
    <row r="74" spans="1:16" ht="16.5" x14ac:dyDescent="0.3">
      <c r="A74" s="33"/>
      <c r="B74" s="12"/>
      <c r="C74" s="43"/>
      <c r="N74" s="35"/>
      <c r="O74" s="4"/>
      <c r="P74" s="46"/>
    </row>
    <row r="75" spans="1:16" ht="16.5" x14ac:dyDescent="0.3">
      <c r="A75" s="33"/>
      <c r="B75" s="12"/>
      <c r="C75" s="43"/>
      <c r="N75" s="35"/>
      <c r="O75" s="4"/>
      <c r="P75" s="46"/>
    </row>
    <row r="76" spans="1:16" ht="16.5" x14ac:dyDescent="0.3">
      <c r="A76" s="33"/>
      <c r="B76" s="12"/>
      <c r="C76" s="43"/>
      <c r="N76" s="35"/>
      <c r="O76" s="4"/>
      <c r="P76" s="15"/>
    </row>
    <row r="77" spans="1:16" x14ac:dyDescent="0.25">
      <c r="A77" s="101"/>
      <c r="B77" s="12"/>
      <c r="C77" s="43"/>
      <c r="N77" s="41"/>
    </row>
    <row r="78" spans="1:16" x14ac:dyDescent="0.25">
      <c r="B78" s="12"/>
      <c r="C78" s="43"/>
    </row>
    <row r="79" spans="1:16" x14ac:dyDescent="0.25">
      <c r="B79" s="12"/>
      <c r="C79" s="43"/>
    </row>
    <row r="81" spans="14:14" x14ac:dyDescent="0.25">
      <c r="N81" s="42"/>
    </row>
  </sheetData>
  <mergeCells count="1">
    <mergeCell ref="A41:D4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541F-9692-42F6-977A-757764D61CAC}">
  <dimension ref="A1:AD66"/>
  <sheetViews>
    <sheetView zoomScale="190" zoomScaleNormal="190" workbookViewId="0">
      <selection activeCell="G26" sqref="G26:H26"/>
    </sheetView>
  </sheetViews>
  <sheetFormatPr defaultRowHeight="15" x14ac:dyDescent="0.25"/>
  <cols>
    <col min="1" max="1" width="4.42578125" style="15" customWidth="1"/>
    <col min="2" max="2" width="5.140625" style="15" customWidth="1"/>
    <col min="3" max="3" width="4.42578125" style="44" customWidth="1"/>
    <col min="4" max="4" width="6.42578125" style="15" customWidth="1"/>
    <col min="5" max="5" width="6.5703125" style="21" customWidth="1"/>
    <col min="6" max="6" width="5.85546875" style="21" customWidth="1"/>
    <col min="7" max="7" width="5.7109375" style="21" customWidth="1"/>
    <col min="8" max="8" width="6.42578125" customWidth="1"/>
    <col min="9" max="9" width="6" customWidth="1"/>
    <col min="10" max="10" width="10.85546875" customWidth="1"/>
    <col min="11" max="11" width="9.7109375" customWidth="1"/>
    <col min="12" max="12" width="7.28515625" customWidth="1"/>
    <col min="13" max="13" width="9.85546875" customWidth="1"/>
    <col min="14" max="14" width="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9.25" customHeight="1" x14ac:dyDescent="0.25">
      <c r="A1" s="24" t="s">
        <v>1</v>
      </c>
      <c r="B1" s="23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23" t="s">
        <v>33</v>
      </c>
      <c r="H1" s="23" t="s">
        <v>12</v>
      </c>
      <c r="I1" s="23" t="s">
        <v>38</v>
      </c>
      <c r="J1" s="84" t="s">
        <v>39</v>
      </c>
      <c r="K1" s="83" t="s">
        <v>40</v>
      </c>
      <c r="L1" s="84" t="s">
        <v>41</v>
      </c>
      <c r="M1" s="84" t="s">
        <v>42</v>
      </c>
      <c r="N1" s="84" t="s">
        <v>35</v>
      </c>
      <c r="O1" s="6"/>
    </row>
    <row r="2" spans="1:28" x14ac:dyDescent="0.25">
      <c r="A2" s="80">
        <v>1</v>
      </c>
      <c r="B2" s="80">
        <v>201</v>
      </c>
      <c r="C2" s="80">
        <v>2</v>
      </c>
      <c r="D2" s="80" t="s">
        <v>31</v>
      </c>
      <c r="E2" s="123">
        <v>360</v>
      </c>
      <c r="F2" s="90">
        <v>31</v>
      </c>
      <c r="G2" s="90">
        <f t="shared" ref="G2:G25" si="0">E2+F2</f>
        <v>391</v>
      </c>
      <c r="H2" s="90">
        <f t="shared" ref="H2:H25" si="1">G2*1.1</f>
        <v>430.1</v>
      </c>
      <c r="I2" s="80">
        <v>8500</v>
      </c>
      <c r="J2" s="91">
        <v>0</v>
      </c>
      <c r="K2" s="92">
        <f t="shared" ref="K2:K25" si="2">J2*1.06</f>
        <v>0</v>
      </c>
      <c r="L2" s="93">
        <f t="shared" ref="L2:L25" si="3">MROUND((K2*0.025/12),500)</f>
        <v>0</v>
      </c>
      <c r="M2" s="94">
        <f t="shared" ref="M2:M25" si="4">H2*2600</f>
        <v>1118260</v>
      </c>
      <c r="N2" s="89" t="s">
        <v>37</v>
      </c>
      <c r="T2" s="53"/>
    </row>
    <row r="3" spans="1:28" x14ac:dyDescent="0.25">
      <c r="A3" s="80">
        <v>2</v>
      </c>
      <c r="B3" s="80">
        <v>202</v>
      </c>
      <c r="C3" s="80">
        <v>2</v>
      </c>
      <c r="D3" s="80" t="s">
        <v>31</v>
      </c>
      <c r="E3" s="124">
        <v>360</v>
      </c>
      <c r="F3" s="90">
        <v>31</v>
      </c>
      <c r="G3" s="90">
        <f t="shared" si="0"/>
        <v>391</v>
      </c>
      <c r="H3" s="90">
        <f t="shared" si="1"/>
        <v>430.1</v>
      </c>
      <c r="I3" s="80">
        <v>8500</v>
      </c>
      <c r="J3" s="91">
        <v>0</v>
      </c>
      <c r="K3" s="92">
        <f t="shared" si="2"/>
        <v>0</v>
      </c>
      <c r="L3" s="93">
        <f t="shared" si="3"/>
        <v>0</v>
      </c>
      <c r="M3" s="94">
        <f t="shared" si="4"/>
        <v>1118260</v>
      </c>
      <c r="N3" s="89" t="s">
        <v>37</v>
      </c>
      <c r="T3" s="53"/>
      <c r="U3" s="54"/>
      <c r="X3" s="54"/>
      <c r="Y3" s="3"/>
    </row>
    <row r="4" spans="1:28" x14ac:dyDescent="0.25">
      <c r="A4" s="80">
        <v>3</v>
      </c>
      <c r="B4" s="80">
        <v>203</v>
      </c>
      <c r="C4" s="80">
        <v>2</v>
      </c>
      <c r="D4" s="80" t="s">
        <v>31</v>
      </c>
      <c r="E4" s="124">
        <v>360</v>
      </c>
      <c r="F4" s="90">
        <v>31</v>
      </c>
      <c r="G4" s="90">
        <f t="shared" si="0"/>
        <v>391</v>
      </c>
      <c r="H4" s="90">
        <f t="shared" si="1"/>
        <v>430.1</v>
      </c>
      <c r="I4" s="80">
        <v>8500</v>
      </c>
      <c r="J4" s="91">
        <v>0</v>
      </c>
      <c r="K4" s="92">
        <f t="shared" si="2"/>
        <v>0</v>
      </c>
      <c r="L4" s="93">
        <f t="shared" si="3"/>
        <v>0</v>
      </c>
      <c r="M4" s="94">
        <f t="shared" si="4"/>
        <v>1118260</v>
      </c>
      <c r="N4" s="89" t="s">
        <v>37</v>
      </c>
      <c r="T4" s="53"/>
      <c r="U4" s="54"/>
      <c r="X4" s="54"/>
      <c r="Y4" s="3"/>
    </row>
    <row r="5" spans="1:28" x14ac:dyDescent="0.25">
      <c r="A5" s="80">
        <v>4</v>
      </c>
      <c r="B5" s="80">
        <v>204</v>
      </c>
      <c r="C5" s="80">
        <v>2</v>
      </c>
      <c r="D5" s="80" t="s">
        <v>30</v>
      </c>
      <c r="E5" s="124">
        <v>551</v>
      </c>
      <c r="F5" s="90">
        <v>33</v>
      </c>
      <c r="G5" s="90">
        <f t="shared" si="0"/>
        <v>584</v>
      </c>
      <c r="H5" s="90">
        <f t="shared" si="1"/>
        <v>642.40000000000009</v>
      </c>
      <c r="I5" s="80">
        <v>8500</v>
      </c>
      <c r="J5" s="91">
        <v>0</v>
      </c>
      <c r="K5" s="92">
        <f t="shared" si="2"/>
        <v>0</v>
      </c>
      <c r="L5" s="93">
        <f t="shared" si="3"/>
        <v>0</v>
      </c>
      <c r="M5" s="94">
        <f t="shared" si="4"/>
        <v>1670240.0000000002</v>
      </c>
      <c r="N5" s="89" t="s">
        <v>37</v>
      </c>
      <c r="T5" s="53"/>
      <c r="U5" s="54"/>
      <c r="X5" s="54"/>
      <c r="Y5" s="3"/>
    </row>
    <row r="6" spans="1:28" x14ac:dyDescent="0.25">
      <c r="A6" s="80">
        <v>5</v>
      </c>
      <c r="B6" s="80">
        <v>205</v>
      </c>
      <c r="C6" s="80">
        <v>2</v>
      </c>
      <c r="D6" s="80" t="s">
        <v>30</v>
      </c>
      <c r="E6" s="124">
        <v>551</v>
      </c>
      <c r="F6" s="90">
        <v>33</v>
      </c>
      <c r="G6" s="90">
        <f t="shared" si="0"/>
        <v>584</v>
      </c>
      <c r="H6" s="90">
        <f t="shared" si="1"/>
        <v>642.40000000000009</v>
      </c>
      <c r="I6" s="80">
        <v>8500</v>
      </c>
      <c r="J6" s="91">
        <v>0</v>
      </c>
      <c r="K6" s="92">
        <f t="shared" si="2"/>
        <v>0</v>
      </c>
      <c r="L6" s="93">
        <f t="shared" si="3"/>
        <v>0</v>
      </c>
      <c r="M6" s="94">
        <f t="shared" si="4"/>
        <v>1670240.0000000002</v>
      </c>
      <c r="N6" s="89" t="s">
        <v>37</v>
      </c>
      <c r="T6" s="53"/>
      <c r="U6" s="54"/>
      <c r="X6" s="54"/>
      <c r="Y6" s="3"/>
    </row>
    <row r="7" spans="1:28" x14ac:dyDescent="0.25">
      <c r="A7" s="80">
        <v>6</v>
      </c>
      <c r="B7" s="80">
        <v>209</v>
      </c>
      <c r="C7" s="80">
        <v>2</v>
      </c>
      <c r="D7" s="80" t="s">
        <v>31</v>
      </c>
      <c r="E7" s="124">
        <v>360</v>
      </c>
      <c r="F7" s="90">
        <v>31</v>
      </c>
      <c r="G7" s="90">
        <f t="shared" si="0"/>
        <v>391</v>
      </c>
      <c r="H7" s="90">
        <f t="shared" si="1"/>
        <v>430.1</v>
      </c>
      <c r="I7" s="80">
        <v>8500</v>
      </c>
      <c r="J7" s="91">
        <v>0</v>
      </c>
      <c r="K7" s="92">
        <f t="shared" si="2"/>
        <v>0</v>
      </c>
      <c r="L7" s="93">
        <f t="shared" si="3"/>
        <v>0</v>
      </c>
      <c r="M7" s="94">
        <f t="shared" si="4"/>
        <v>1118260</v>
      </c>
      <c r="N7" s="89" t="s">
        <v>37</v>
      </c>
      <c r="Y7" s="3"/>
    </row>
    <row r="8" spans="1:28" x14ac:dyDescent="0.25">
      <c r="A8" s="80">
        <v>7</v>
      </c>
      <c r="B8" s="80">
        <v>401</v>
      </c>
      <c r="C8" s="80">
        <v>4</v>
      </c>
      <c r="D8" s="80" t="s">
        <v>31</v>
      </c>
      <c r="E8" s="124">
        <v>360</v>
      </c>
      <c r="F8" s="90">
        <v>31</v>
      </c>
      <c r="G8" s="90">
        <f t="shared" si="0"/>
        <v>391</v>
      </c>
      <c r="H8" s="90">
        <f t="shared" si="1"/>
        <v>430.1</v>
      </c>
      <c r="I8" s="80">
        <v>8500</v>
      </c>
      <c r="J8" s="91">
        <v>0</v>
      </c>
      <c r="K8" s="92">
        <f t="shared" si="2"/>
        <v>0</v>
      </c>
      <c r="L8" s="93">
        <f t="shared" si="3"/>
        <v>0</v>
      </c>
      <c r="M8" s="94">
        <f t="shared" si="4"/>
        <v>1118260</v>
      </c>
      <c r="N8" s="89" t="s">
        <v>37</v>
      </c>
      <c r="R8" s="51">
        <v>9</v>
      </c>
      <c r="S8" t="s">
        <v>27</v>
      </c>
      <c r="T8" s="70">
        <v>33.465000000000003</v>
      </c>
      <c r="U8" s="54">
        <f>T8*10.764</f>
        <v>360.21726000000001</v>
      </c>
      <c r="W8" s="71">
        <v>2.8879999999999999</v>
      </c>
      <c r="X8" s="54">
        <f>W8*10.764</f>
        <v>31.086431999999999</v>
      </c>
      <c r="AA8" s="53"/>
      <c r="AB8" s="53"/>
    </row>
    <row r="9" spans="1:28" x14ac:dyDescent="0.25">
      <c r="A9" s="80">
        <v>8</v>
      </c>
      <c r="B9" s="80">
        <v>402</v>
      </c>
      <c r="C9" s="80">
        <v>4</v>
      </c>
      <c r="D9" s="80" t="s">
        <v>31</v>
      </c>
      <c r="E9" s="124">
        <v>360</v>
      </c>
      <c r="F9" s="90">
        <v>31</v>
      </c>
      <c r="G9" s="90">
        <f t="shared" si="0"/>
        <v>391</v>
      </c>
      <c r="H9" s="90">
        <f t="shared" si="1"/>
        <v>430.1</v>
      </c>
      <c r="I9" s="80">
        <v>8500</v>
      </c>
      <c r="J9" s="91">
        <v>0</v>
      </c>
      <c r="K9" s="92">
        <f t="shared" si="2"/>
        <v>0</v>
      </c>
      <c r="L9" s="93">
        <f t="shared" si="3"/>
        <v>0</v>
      </c>
      <c r="M9" s="94">
        <f t="shared" si="4"/>
        <v>1118260</v>
      </c>
      <c r="N9" s="89" t="s">
        <v>37</v>
      </c>
      <c r="R9" s="51"/>
      <c r="T9" s="53"/>
      <c r="U9"/>
      <c r="V9" s="22"/>
      <c r="W9" s="10"/>
      <c r="AA9" s="53"/>
      <c r="AB9" s="53"/>
    </row>
    <row r="10" spans="1:28" x14ac:dyDescent="0.25">
      <c r="A10" s="80">
        <v>9</v>
      </c>
      <c r="B10" s="80">
        <v>403</v>
      </c>
      <c r="C10" s="80">
        <v>4</v>
      </c>
      <c r="D10" s="80" t="s">
        <v>31</v>
      </c>
      <c r="E10" s="124">
        <v>360</v>
      </c>
      <c r="F10" s="90">
        <v>31</v>
      </c>
      <c r="G10" s="90">
        <f t="shared" si="0"/>
        <v>391</v>
      </c>
      <c r="H10" s="90">
        <f t="shared" si="1"/>
        <v>430.1</v>
      </c>
      <c r="I10" s="80">
        <v>8500</v>
      </c>
      <c r="J10" s="91">
        <v>0</v>
      </c>
      <c r="K10" s="92">
        <f t="shared" si="2"/>
        <v>0</v>
      </c>
      <c r="L10" s="93">
        <f t="shared" si="3"/>
        <v>0</v>
      </c>
      <c r="M10" s="94">
        <f t="shared" si="4"/>
        <v>1118260</v>
      </c>
      <c r="N10" s="89" t="s">
        <v>37</v>
      </c>
      <c r="R10" s="51"/>
      <c r="T10" s="55"/>
      <c r="U10" s="22"/>
      <c r="V10" s="22"/>
      <c r="W10" s="10"/>
      <c r="AA10" s="53"/>
      <c r="AB10" s="53"/>
    </row>
    <row r="11" spans="1:28" x14ac:dyDescent="0.25">
      <c r="A11" s="80">
        <v>10</v>
      </c>
      <c r="B11" s="80">
        <v>404</v>
      </c>
      <c r="C11" s="80">
        <v>4</v>
      </c>
      <c r="D11" s="80" t="s">
        <v>30</v>
      </c>
      <c r="E11" s="124">
        <v>551</v>
      </c>
      <c r="F11" s="90">
        <v>33</v>
      </c>
      <c r="G11" s="90">
        <f t="shared" si="0"/>
        <v>584</v>
      </c>
      <c r="H11" s="90">
        <f t="shared" si="1"/>
        <v>642.40000000000009</v>
      </c>
      <c r="I11" s="80">
        <v>8500</v>
      </c>
      <c r="J11" s="91">
        <v>0</v>
      </c>
      <c r="K11" s="92">
        <f t="shared" si="2"/>
        <v>0</v>
      </c>
      <c r="L11" s="93">
        <f t="shared" si="3"/>
        <v>0</v>
      </c>
      <c r="M11" s="94">
        <f t="shared" si="4"/>
        <v>1670240.0000000002</v>
      </c>
      <c r="N11" s="89" t="s">
        <v>37</v>
      </c>
      <c r="AA11" s="53"/>
      <c r="AB11" s="53"/>
    </row>
    <row r="12" spans="1:28" x14ac:dyDescent="0.25">
      <c r="A12" s="80">
        <v>11</v>
      </c>
      <c r="B12" s="80">
        <v>405</v>
      </c>
      <c r="C12" s="80">
        <v>4</v>
      </c>
      <c r="D12" s="80" t="s">
        <v>30</v>
      </c>
      <c r="E12" s="124">
        <v>551</v>
      </c>
      <c r="F12" s="90">
        <v>33</v>
      </c>
      <c r="G12" s="90">
        <f t="shared" si="0"/>
        <v>584</v>
      </c>
      <c r="H12" s="90">
        <f t="shared" si="1"/>
        <v>642.40000000000009</v>
      </c>
      <c r="I12" s="80">
        <v>8500</v>
      </c>
      <c r="J12" s="91">
        <v>0</v>
      </c>
      <c r="K12" s="92">
        <f t="shared" si="2"/>
        <v>0</v>
      </c>
      <c r="L12" s="93">
        <f t="shared" si="3"/>
        <v>0</v>
      </c>
      <c r="M12" s="94">
        <f t="shared" si="4"/>
        <v>1670240.0000000002</v>
      </c>
      <c r="N12" s="89" t="s">
        <v>37</v>
      </c>
      <c r="T12" s="53"/>
      <c r="U12" s="54"/>
      <c r="V12" s="53"/>
      <c r="W12" s="53"/>
      <c r="X12" s="54"/>
      <c r="AA12" s="53"/>
      <c r="AB12" s="53"/>
    </row>
    <row r="13" spans="1:28" x14ac:dyDescent="0.25">
      <c r="A13" s="80">
        <v>12</v>
      </c>
      <c r="B13" s="80">
        <v>406</v>
      </c>
      <c r="C13" s="80">
        <v>4</v>
      </c>
      <c r="D13" s="80" t="s">
        <v>30</v>
      </c>
      <c r="E13" s="124">
        <v>551</v>
      </c>
      <c r="F13" s="90">
        <v>33</v>
      </c>
      <c r="G13" s="90">
        <f t="shared" si="0"/>
        <v>584</v>
      </c>
      <c r="H13" s="90">
        <f t="shared" si="1"/>
        <v>642.40000000000009</v>
      </c>
      <c r="I13" s="80">
        <v>8500</v>
      </c>
      <c r="J13" s="91">
        <v>0</v>
      </c>
      <c r="K13" s="92">
        <f t="shared" si="2"/>
        <v>0</v>
      </c>
      <c r="L13" s="93">
        <f t="shared" si="3"/>
        <v>0</v>
      </c>
      <c r="M13" s="94">
        <f t="shared" si="4"/>
        <v>1670240.0000000002</v>
      </c>
      <c r="N13" s="89" t="s">
        <v>37</v>
      </c>
      <c r="T13" s="53"/>
      <c r="U13" s="54"/>
      <c r="V13" s="53"/>
      <c r="W13" s="53"/>
      <c r="X13" s="54"/>
      <c r="AA13" s="53"/>
      <c r="AB13" s="53"/>
    </row>
    <row r="14" spans="1:28" x14ac:dyDescent="0.25">
      <c r="A14" s="80">
        <v>13</v>
      </c>
      <c r="B14" s="80">
        <v>407</v>
      </c>
      <c r="C14" s="80">
        <v>4</v>
      </c>
      <c r="D14" s="80" t="s">
        <v>30</v>
      </c>
      <c r="E14" s="124">
        <v>551</v>
      </c>
      <c r="F14" s="90">
        <v>33</v>
      </c>
      <c r="G14" s="90">
        <f t="shared" si="0"/>
        <v>584</v>
      </c>
      <c r="H14" s="90">
        <f t="shared" si="1"/>
        <v>642.40000000000009</v>
      </c>
      <c r="I14" s="80">
        <v>8500</v>
      </c>
      <c r="J14" s="91">
        <v>0</v>
      </c>
      <c r="K14" s="92">
        <f t="shared" si="2"/>
        <v>0</v>
      </c>
      <c r="L14" s="93">
        <f t="shared" si="3"/>
        <v>0</v>
      </c>
      <c r="M14" s="94">
        <f t="shared" si="4"/>
        <v>1670240.0000000002</v>
      </c>
      <c r="N14" s="89" t="s">
        <v>37</v>
      </c>
      <c r="T14" s="53"/>
      <c r="U14" s="54"/>
      <c r="V14" s="53"/>
      <c r="W14" s="53"/>
      <c r="X14" s="54"/>
      <c r="AA14" s="53"/>
      <c r="AB14" s="53"/>
    </row>
    <row r="15" spans="1:28" x14ac:dyDescent="0.25">
      <c r="A15" s="80">
        <v>14</v>
      </c>
      <c r="B15" s="80">
        <v>408</v>
      </c>
      <c r="C15" s="80">
        <v>4</v>
      </c>
      <c r="D15" s="80" t="s">
        <v>31</v>
      </c>
      <c r="E15" s="124">
        <v>360</v>
      </c>
      <c r="F15" s="90">
        <v>31</v>
      </c>
      <c r="G15" s="90">
        <f t="shared" si="0"/>
        <v>391</v>
      </c>
      <c r="H15" s="90">
        <f t="shared" si="1"/>
        <v>430.1</v>
      </c>
      <c r="I15" s="80">
        <v>8500</v>
      </c>
      <c r="J15" s="91">
        <v>0</v>
      </c>
      <c r="K15" s="92">
        <f t="shared" si="2"/>
        <v>0</v>
      </c>
      <c r="L15" s="93">
        <f t="shared" si="3"/>
        <v>0</v>
      </c>
      <c r="M15" s="94">
        <f t="shared" si="4"/>
        <v>1118260</v>
      </c>
      <c r="N15" s="89" t="s">
        <v>37</v>
      </c>
      <c r="T15" s="53"/>
      <c r="U15" s="54"/>
      <c r="V15" s="53"/>
      <c r="W15" s="53"/>
      <c r="X15" s="54"/>
      <c r="AA15" s="53"/>
      <c r="AB15" s="53"/>
    </row>
    <row r="16" spans="1:28" x14ac:dyDescent="0.25">
      <c r="A16" s="80">
        <v>15</v>
      </c>
      <c r="B16" s="80">
        <v>409</v>
      </c>
      <c r="C16" s="80">
        <v>4</v>
      </c>
      <c r="D16" s="80" t="s">
        <v>31</v>
      </c>
      <c r="E16" s="124">
        <v>360</v>
      </c>
      <c r="F16" s="90">
        <v>31</v>
      </c>
      <c r="G16" s="90">
        <f t="shared" si="0"/>
        <v>391</v>
      </c>
      <c r="H16" s="90">
        <f t="shared" si="1"/>
        <v>430.1</v>
      </c>
      <c r="I16" s="80">
        <v>8500</v>
      </c>
      <c r="J16" s="91">
        <v>0</v>
      </c>
      <c r="K16" s="92">
        <f t="shared" si="2"/>
        <v>0</v>
      </c>
      <c r="L16" s="93">
        <f t="shared" si="3"/>
        <v>0</v>
      </c>
      <c r="M16" s="94">
        <f t="shared" si="4"/>
        <v>1118260</v>
      </c>
      <c r="N16" s="89" t="s">
        <v>37</v>
      </c>
      <c r="T16" s="53"/>
      <c r="U16" s="54"/>
      <c r="V16" s="53"/>
      <c r="W16" s="53"/>
      <c r="X16" s="54"/>
      <c r="AA16" s="53"/>
      <c r="AB16" s="53"/>
    </row>
    <row r="17" spans="1:26" ht="16.5" x14ac:dyDescent="0.3">
      <c r="A17" s="80">
        <v>16</v>
      </c>
      <c r="B17" s="80">
        <v>701</v>
      </c>
      <c r="C17" s="80">
        <v>7</v>
      </c>
      <c r="D17" s="80" t="s">
        <v>31</v>
      </c>
      <c r="E17" s="124">
        <v>360</v>
      </c>
      <c r="F17" s="90">
        <v>31</v>
      </c>
      <c r="G17" s="90">
        <f t="shared" si="0"/>
        <v>391</v>
      </c>
      <c r="H17" s="90">
        <f t="shared" si="1"/>
        <v>430.1</v>
      </c>
      <c r="I17" s="80">
        <v>8500</v>
      </c>
      <c r="J17" s="91">
        <v>0</v>
      </c>
      <c r="K17" s="92">
        <f t="shared" si="2"/>
        <v>0</v>
      </c>
      <c r="L17" s="93">
        <f t="shared" si="3"/>
        <v>0</v>
      </c>
      <c r="M17" s="94">
        <f t="shared" si="4"/>
        <v>1118260</v>
      </c>
      <c r="N17" s="89" t="s">
        <v>37</v>
      </c>
      <c r="O17" s="4"/>
    </row>
    <row r="18" spans="1:26" ht="16.5" x14ac:dyDescent="0.3">
      <c r="A18" s="80">
        <v>17</v>
      </c>
      <c r="B18" s="80">
        <v>702</v>
      </c>
      <c r="C18" s="80">
        <v>7</v>
      </c>
      <c r="D18" s="102" t="s">
        <v>31</v>
      </c>
      <c r="E18" s="124">
        <v>360</v>
      </c>
      <c r="F18" s="90">
        <v>31</v>
      </c>
      <c r="G18" s="90">
        <f t="shared" si="0"/>
        <v>391</v>
      </c>
      <c r="H18" s="90">
        <f t="shared" si="1"/>
        <v>430.1</v>
      </c>
      <c r="I18" s="80">
        <v>8500</v>
      </c>
      <c r="J18" s="91">
        <v>0</v>
      </c>
      <c r="K18" s="92">
        <f t="shared" si="2"/>
        <v>0</v>
      </c>
      <c r="L18" s="93">
        <f t="shared" si="3"/>
        <v>0</v>
      </c>
      <c r="M18" s="94">
        <f t="shared" si="4"/>
        <v>1118260</v>
      </c>
      <c r="N18" s="89" t="s">
        <v>37</v>
      </c>
      <c r="O18" s="4"/>
    </row>
    <row r="19" spans="1:26" ht="16.5" x14ac:dyDescent="0.3">
      <c r="A19" s="80">
        <v>18</v>
      </c>
      <c r="B19" s="80">
        <v>703</v>
      </c>
      <c r="C19" s="80">
        <v>7</v>
      </c>
      <c r="D19" s="102" t="s">
        <v>31</v>
      </c>
      <c r="E19" s="124">
        <v>360</v>
      </c>
      <c r="F19" s="90">
        <v>31</v>
      </c>
      <c r="G19" s="90">
        <f t="shared" si="0"/>
        <v>391</v>
      </c>
      <c r="H19" s="90">
        <f t="shared" si="1"/>
        <v>430.1</v>
      </c>
      <c r="I19" s="80">
        <v>8500</v>
      </c>
      <c r="J19" s="91">
        <v>0</v>
      </c>
      <c r="K19" s="92">
        <f t="shared" si="2"/>
        <v>0</v>
      </c>
      <c r="L19" s="93">
        <f t="shared" si="3"/>
        <v>0</v>
      </c>
      <c r="M19" s="94">
        <f t="shared" si="4"/>
        <v>1118260</v>
      </c>
      <c r="N19" s="89" t="s">
        <v>37</v>
      </c>
      <c r="O19" s="4"/>
      <c r="R19" s="51"/>
      <c r="T19" s="3"/>
      <c r="U19" s="3"/>
      <c r="V19" s="3"/>
      <c r="W19" s="3"/>
    </row>
    <row r="20" spans="1:26" ht="16.5" x14ac:dyDescent="0.3">
      <c r="A20" s="80">
        <v>19</v>
      </c>
      <c r="B20" s="80">
        <v>704</v>
      </c>
      <c r="C20" s="80">
        <v>7</v>
      </c>
      <c r="D20" s="102" t="s">
        <v>30</v>
      </c>
      <c r="E20" s="124">
        <v>551</v>
      </c>
      <c r="F20" s="90">
        <v>33</v>
      </c>
      <c r="G20" s="90">
        <f t="shared" si="0"/>
        <v>584</v>
      </c>
      <c r="H20" s="90">
        <f t="shared" si="1"/>
        <v>642.40000000000009</v>
      </c>
      <c r="I20" s="80">
        <v>8500</v>
      </c>
      <c r="J20" s="91">
        <v>0</v>
      </c>
      <c r="K20" s="92">
        <f t="shared" si="2"/>
        <v>0</v>
      </c>
      <c r="L20" s="93">
        <f t="shared" si="3"/>
        <v>0</v>
      </c>
      <c r="M20" s="94">
        <f t="shared" si="4"/>
        <v>1670240.0000000002</v>
      </c>
      <c r="N20" s="89" t="s">
        <v>37</v>
      </c>
      <c r="O20" s="4"/>
      <c r="R20" s="51"/>
      <c r="T20" s="22"/>
      <c r="U20"/>
      <c r="V20" s="22"/>
      <c r="W20" s="10"/>
    </row>
    <row r="21" spans="1:26" ht="16.5" x14ac:dyDescent="0.3">
      <c r="A21" s="80">
        <v>20</v>
      </c>
      <c r="B21" s="80">
        <v>705</v>
      </c>
      <c r="C21" s="80">
        <v>7</v>
      </c>
      <c r="D21" s="102" t="s">
        <v>30</v>
      </c>
      <c r="E21" s="124">
        <v>551</v>
      </c>
      <c r="F21" s="90">
        <v>33</v>
      </c>
      <c r="G21" s="90">
        <f t="shared" si="0"/>
        <v>584</v>
      </c>
      <c r="H21" s="90">
        <f t="shared" si="1"/>
        <v>642.40000000000009</v>
      </c>
      <c r="I21" s="80">
        <v>8500</v>
      </c>
      <c r="J21" s="91">
        <v>0</v>
      </c>
      <c r="K21" s="92">
        <f t="shared" si="2"/>
        <v>0</v>
      </c>
      <c r="L21" s="93">
        <f t="shared" si="3"/>
        <v>0</v>
      </c>
      <c r="M21" s="94">
        <f t="shared" si="4"/>
        <v>1670240.0000000002</v>
      </c>
      <c r="N21" s="89" t="s">
        <v>37</v>
      </c>
      <c r="O21" s="4"/>
    </row>
    <row r="22" spans="1:26" ht="16.5" x14ac:dyDescent="0.3">
      <c r="A22" s="80">
        <v>21</v>
      </c>
      <c r="B22" s="80">
        <v>706</v>
      </c>
      <c r="C22" s="80">
        <v>7</v>
      </c>
      <c r="D22" s="102" t="s">
        <v>30</v>
      </c>
      <c r="E22" s="124">
        <v>551</v>
      </c>
      <c r="F22" s="90">
        <v>33</v>
      </c>
      <c r="G22" s="90">
        <f t="shared" si="0"/>
        <v>584</v>
      </c>
      <c r="H22" s="90">
        <f t="shared" si="1"/>
        <v>642.40000000000009</v>
      </c>
      <c r="I22" s="80">
        <v>8500</v>
      </c>
      <c r="J22" s="91">
        <v>0</v>
      </c>
      <c r="K22" s="92">
        <f t="shared" si="2"/>
        <v>0</v>
      </c>
      <c r="L22" s="93">
        <f t="shared" si="3"/>
        <v>0</v>
      </c>
      <c r="M22" s="94">
        <f t="shared" si="4"/>
        <v>1670240.0000000002</v>
      </c>
      <c r="N22" s="89" t="s">
        <v>37</v>
      </c>
      <c r="O22" s="4"/>
    </row>
    <row r="23" spans="1:26" ht="16.5" x14ac:dyDescent="0.3">
      <c r="A23" s="80">
        <v>22</v>
      </c>
      <c r="B23" s="80">
        <v>707</v>
      </c>
      <c r="C23" s="80">
        <v>7</v>
      </c>
      <c r="D23" s="102" t="s">
        <v>30</v>
      </c>
      <c r="E23" s="124">
        <v>551</v>
      </c>
      <c r="F23" s="90">
        <v>33</v>
      </c>
      <c r="G23" s="90">
        <f t="shared" si="0"/>
        <v>584</v>
      </c>
      <c r="H23" s="90">
        <f t="shared" si="1"/>
        <v>642.40000000000009</v>
      </c>
      <c r="I23" s="80">
        <v>8500</v>
      </c>
      <c r="J23" s="91">
        <v>0</v>
      </c>
      <c r="K23" s="92">
        <f t="shared" si="2"/>
        <v>0</v>
      </c>
      <c r="L23" s="93">
        <f t="shared" si="3"/>
        <v>0</v>
      </c>
      <c r="M23" s="94">
        <f t="shared" si="4"/>
        <v>1670240.0000000002</v>
      </c>
      <c r="N23" s="89" t="s">
        <v>37</v>
      </c>
      <c r="O23" s="4"/>
    </row>
    <row r="24" spans="1:26" ht="16.5" x14ac:dyDescent="0.3">
      <c r="A24" s="80">
        <v>23</v>
      </c>
      <c r="B24" s="80">
        <v>708</v>
      </c>
      <c r="C24" s="80">
        <v>7</v>
      </c>
      <c r="D24" s="102" t="s">
        <v>31</v>
      </c>
      <c r="E24" s="124">
        <v>360</v>
      </c>
      <c r="F24" s="90">
        <v>31</v>
      </c>
      <c r="G24" s="90">
        <f t="shared" si="0"/>
        <v>391</v>
      </c>
      <c r="H24" s="90">
        <f t="shared" si="1"/>
        <v>430.1</v>
      </c>
      <c r="I24" s="80">
        <v>8500</v>
      </c>
      <c r="J24" s="91">
        <v>0</v>
      </c>
      <c r="K24" s="92">
        <f t="shared" si="2"/>
        <v>0</v>
      </c>
      <c r="L24" s="93">
        <f t="shared" si="3"/>
        <v>0</v>
      </c>
      <c r="M24" s="94">
        <f t="shared" si="4"/>
        <v>1118260</v>
      </c>
      <c r="N24" s="89" t="s">
        <v>37</v>
      </c>
      <c r="O24" s="4"/>
    </row>
    <row r="25" spans="1:26" ht="16.5" x14ac:dyDescent="0.3">
      <c r="A25" s="80">
        <v>24</v>
      </c>
      <c r="B25" s="80">
        <v>709</v>
      </c>
      <c r="C25" s="80">
        <v>7</v>
      </c>
      <c r="D25" s="102" t="s">
        <v>31</v>
      </c>
      <c r="E25" s="124">
        <v>360</v>
      </c>
      <c r="F25" s="90">
        <v>31</v>
      </c>
      <c r="G25" s="90">
        <f t="shared" si="0"/>
        <v>391</v>
      </c>
      <c r="H25" s="90">
        <f t="shared" si="1"/>
        <v>430.1</v>
      </c>
      <c r="I25" s="80">
        <v>8500</v>
      </c>
      <c r="J25" s="91">
        <v>0</v>
      </c>
      <c r="K25" s="92">
        <f t="shared" si="2"/>
        <v>0</v>
      </c>
      <c r="L25" s="93">
        <f t="shared" si="3"/>
        <v>0</v>
      </c>
      <c r="M25" s="94">
        <f t="shared" si="4"/>
        <v>1118260</v>
      </c>
      <c r="N25" s="89" t="s">
        <v>37</v>
      </c>
      <c r="O25" s="4"/>
    </row>
    <row r="26" spans="1:26" ht="16.5" x14ac:dyDescent="0.3">
      <c r="A26" s="128" t="s">
        <v>3</v>
      </c>
      <c r="B26" s="129"/>
      <c r="C26" s="129"/>
      <c r="D26" s="130"/>
      <c r="E26" s="95">
        <f>SUM(E2:E25)</f>
        <v>10550</v>
      </c>
      <c r="F26" s="96">
        <f>SUM(F2:F25)</f>
        <v>764</v>
      </c>
      <c r="G26" s="96">
        <f>SUM(G2:G25)</f>
        <v>11314</v>
      </c>
      <c r="H26" s="96">
        <f>SUM(H2:H25)</f>
        <v>12445.4</v>
      </c>
      <c r="I26" s="96"/>
      <c r="J26" s="97">
        <f>SUM(J2:J25)</f>
        <v>0</v>
      </c>
      <c r="K26" s="97">
        <f>SUM(K2:K25)</f>
        <v>0</v>
      </c>
      <c r="L26" s="98"/>
      <c r="M26" s="99">
        <f>SUM(M2:M25)</f>
        <v>32358040</v>
      </c>
      <c r="N26" s="89"/>
      <c r="O26" s="4"/>
    </row>
    <row r="27" spans="1:26" ht="16.5" x14ac:dyDescent="0.3">
      <c r="A27" s="58"/>
      <c r="B27" s="59"/>
      <c r="C27" s="60"/>
      <c r="D27" s="59"/>
      <c r="E27" s="61"/>
      <c r="F27" s="61"/>
      <c r="G27" s="61"/>
      <c r="H27" s="59"/>
      <c r="I27" s="58"/>
      <c r="J27" s="85"/>
      <c r="K27" s="85"/>
      <c r="L27" s="86"/>
      <c r="M27" s="87"/>
      <c r="N27" s="35"/>
      <c r="O27" s="4"/>
    </row>
    <row r="28" spans="1:26" ht="16.5" x14ac:dyDescent="0.3">
      <c r="A28" s="33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35"/>
      <c r="O28" s="4"/>
      <c r="Y28" s="53"/>
      <c r="Z28" s="53"/>
    </row>
    <row r="29" spans="1:26" x14ac:dyDescent="0.25">
      <c r="A29" s="33"/>
      <c r="B29" s="12"/>
      <c r="C29" s="43"/>
      <c r="D29" s="12"/>
      <c r="E29" s="12"/>
      <c r="F29" s="12"/>
      <c r="G29" s="12"/>
      <c r="H29" s="12"/>
      <c r="I29" s="33"/>
      <c r="J29" s="27"/>
      <c r="K29" s="27"/>
      <c r="L29" s="34"/>
      <c r="M29" s="26"/>
      <c r="N29" s="35"/>
      <c r="Y29" s="53"/>
      <c r="Z29" s="53"/>
    </row>
    <row r="30" spans="1:26" x14ac:dyDescent="0.25">
      <c r="A30" s="33"/>
      <c r="B30" s="12"/>
      <c r="C30" s="43"/>
      <c r="D30" s="101"/>
      <c r="E30" s="38"/>
      <c r="F30" s="38"/>
      <c r="G30" s="38"/>
      <c r="H30" s="38"/>
      <c r="I30" s="33"/>
      <c r="J30" s="39"/>
      <c r="K30" s="39"/>
      <c r="L30" s="40"/>
      <c r="M30" s="41"/>
      <c r="N30" s="35"/>
      <c r="Y30" s="53"/>
      <c r="Z30" s="53"/>
    </row>
    <row r="31" spans="1:26" ht="16.5" x14ac:dyDescent="0.3">
      <c r="A31" s="33"/>
      <c r="B31" s="12"/>
      <c r="C31" s="43"/>
      <c r="N31" s="35"/>
      <c r="O31" s="4"/>
      <c r="Y31" s="53"/>
      <c r="Z31" s="53"/>
    </row>
    <row r="32" spans="1:26" ht="16.5" x14ac:dyDescent="0.3">
      <c r="A32" s="33"/>
      <c r="B32" s="12"/>
      <c r="C32" s="43"/>
      <c r="N32" s="35"/>
      <c r="O32" s="4"/>
      <c r="Y32" s="53"/>
      <c r="Z32" s="53"/>
    </row>
    <row r="33" spans="1:26" ht="17.25" thickBot="1" x14ac:dyDescent="0.35">
      <c r="A33" s="33"/>
      <c r="B33" s="12"/>
      <c r="C33" s="43"/>
      <c r="N33" s="35"/>
      <c r="O33" s="4"/>
      <c r="Y33" s="53"/>
      <c r="Z33" s="53"/>
    </row>
    <row r="34" spans="1:26" ht="15.75" thickBot="1" x14ac:dyDescent="0.3">
      <c r="A34" s="33"/>
      <c r="B34" s="12"/>
      <c r="C34" s="43"/>
      <c r="H34" s="3"/>
      <c r="M34" s="42"/>
      <c r="N34" s="35"/>
      <c r="O34" s="36"/>
      <c r="Y34" s="53"/>
      <c r="Z34" s="53"/>
    </row>
    <row r="35" spans="1:26" ht="15.75" thickBot="1" x14ac:dyDescent="0.3">
      <c r="A35" s="33"/>
      <c r="B35" s="12"/>
      <c r="C35" s="43"/>
      <c r="N35" s="35"/>
      <c r="O35" s="36"/>
      <c r="Y35" s="53"/>
      <c r="Z35" s="53"/>
    </row>
    <row r="36" spans="1:26" ht="15.75" thickBot="1" x14ac:dyDescent="0.3">
      <c r="A36" s="33"/>
      <c r="B36" s="12"/>
      <c r="C36" s="43"/>
      <c r="N36" s="35"/>
      <c r="O36" s="36"/>
      <c r="Y36" s="53"/>
      <c r="Z36" s="53"/>
    </row>
    <row r="37" spans="1:26" ht="15.75" thickBot="1" x14ac:dyDescent="0.3">
      <c r="A37" s="33"/>
      <c r="B37" s="12"/>
      <c r="C37" s="43"/>
      <c r="N37" s="35"/>
      <c r="O37" s="36"/>
      <c r="Y37" s="53"/>
      <c r="Z37" s="53"/>
    </row>
    <row r="38" spans="1:26" ht="15.75" thickBot="1" x14ac:dyDescent="0.3">
      <c r="A38" s="33"/>
      <c r="B38" s="12"/>
      <c r="C38" s="43"/>
      <c r="N38" s="35"/>
      <c r="O38" s="36"/>
      <c r="Y38" s="53"/>
      <c r="Z38" s="53"/>
    </row>
    <row r="39" spans="1:26" ht="15.75" thickBot="1" x14ac:dyDescent="0.3">
      <c r="A39" s="33"/>
      <c r="B39" s="12"/>
      <c r="C39" s="43"/>
      <c r="N39" s="35"/>
      <c r="O39" s="36"/>
    </row>
    <row r="40" spans="1:26" ht="15.75" thickBot="1" x14ac:dyDescent="0.3">
      <c r="A40" s="33"/>
      <c r="B40" s="12"/>
      <c r="C40" s="43"/>
      <c r="N40" s="35"/>
      <c r="O40" s="36"/>
    </row>
    <row r="41" spans="1:26" ht="15.75" thickBot="1" x14ac:dyDescent="0.3">
      <c r="A41" s="33"/>
      <c r="B41" s="12"/>
      <c r="C41" s="43"/>
      <c r="N41" s="35"/>
      <c r="O41" s="36"/>
    </row>
    <row r="42" spans="1:26" ht="15.75" thickBot="1" x14ac:dyDescent="0.3">
      <c r="A42" s="33"/>
      <c r="B42" s="12"/>
      <c r="C42" s="43"/>
      <c r="N42" s="35"/>
      <c r="O42" s="36"/>
    </row>
    <row r="43" spans="1:26" ht="15.75" thickBot="1" x14ac:dyDescent="0.3">
      <c r="A43" s="33"/>
      <c r="B43" s="12"/>
      <c r="C43" s="43"/>
      <c r="N43" s="35"/>
      <c r="O43" s="36"/>
      <c r="P43" s="47"/>
    </row>
    <row r="44" spans="1:26" ht="15.75" thickBot="1" x14ac:dyDescent="0.3">
      <c r="A44" s="33"/>
      <c r="B44" s="12"/>
      <c r="C44" s="43"/>
      <c r="N44" s="35"/>
      <c r="O44" s="36"/>
      <c r="P44" s="47"/>
    </row>
    <row r="45" spans="1:26" ht="16.5" x14ac:dyDescent="0.3">
      <c r="A45" s="33"/>
      <c r="B45" s="12"/>
      <c r="C45" s="43"/>
      <c r="N45" s="35"/>
      <c r="O45" s="4"/>
    </row>
    <row r="46" spans="1:26" ht="16.5" x14ac:dyDescent="0.3">
      <c r="A46" s="33"/>
      <c r="B46" s="12"/>
      <c r="C46" s="43"/>
      <c r="N46" s="35"/>
      <c r="O46" s="4"/>
    </row>
    <row r="47" spans="1:26" ht="16.5" x14ac:dyDescent="0.3">
      <c r="A47" s="33"/>
      <c r="B47" s="12"/>
      <c r="C47" s="43"/>
      <c r="N47" s="35"/>
      <c r="O47" s="4"/>
    </row>
    <row r="48" spans="1:26" ht="16.5" x14ac:dyDescent="0.3">
      <c r="A48" s="33"/>
      <c r="B48" s="12"/>
      <c r="C48" s="43"/>
      <c r="N48" s="35"/>
      <c r="O48" s="4"/>
    </row>
    <row r="49" spans="1:16" ht="16.5" x14ac:dyDescent="0.3">
      <c r="A49" s="33"/>
      <c r="B49" s="12"/>
      <c r="C49" s="43"/>
      <c r="N49" s="35"/>
      <c r="O49" s="4"/>
    </row>
    <row r="50" spans="1:16" ht="16.5" x14ac:dyDescent="0.3">
      <c r="A50" s="33"/>
      <c r="B50" s="12"/>
      <c r="C50" s="43"/>
      <c r="N50" s="35"/>
      <c r="O50" s="4"/>
    </row>
    <row r="51" spans="1:16" ht="16.5" x14ac:dyDescent="0.3">
      <c r="A51" s="33"/>
      <c r="B51" s="12"/>
      <c r="C51" s="43"/>
      <c r="N51" s="35"/>
      <c r="O51" s="4"/>
    </row>
    <row r="52" spans="1:16" ht="16.5" x14ac:dyDescent="0.3">
      <c r="A52" s="33"/>
      <c r="B52" s="12"/>
      <c r="C52" s="43"/>
      <c r="N52" s="35"/>
      <c r="O52" s="4"/>
    </row>
    <row r="53" spans="1:16" ht="16.5" x14ac:dyDescent="0.3">
      <c r="A53" s="33"/>
      <c r="B53" s="12"/>
      <c r="C53" s="43"/>
      <c r="N53" s="35"/>
      <c r="O53" s="4"/>
    </row>
    <row r="54" spans="1:16" ht="16.5" x14ac:dyDescent="0.3">
      <c r="A54" s="33"/>
      <c r="B54" s="12"/>
      <c r="C54" s="43"/>
      <c r="N54" s="35"/>
      <c r="O54" s="4"/>
    </row>
    <row r="55" spans="1:16" ht="16.5" x14ac:dyDescent="0.3">
      <c r="A55" s="33"/>
      <c r="B55" s="12"/>
      <c r="C55" s="43"/>
      <c r="N55" s="35"/>
      <c r="O55" s="4"/>
    </row>
    <row r="56" spans="1:16" ht="16.5" x14ac:dyDescent="0.3">
      <c r="A56" s="33"/>
      <c r="B56" s="12"/>
      <c r="C56" s="43"/>
      <c r="N56" s="35"/>
      <c r="O56" s="4"/>
    </row>
    <row r="57" spans="1:16" ht="16.5" x14ac:dyDescent="0.3">
      <c r="A57" s="33"/>
      <c r="B57" s="12"/>
      <c r="C57" s="43"/>
      <c r="N57" s="35"/>
      <c r="O57" s="4"/>
    </row>
    <row r="58" spans="1:16" ht="16.5" x14ac:dyDescent="0.3">
      <c r="A58" s="33"/>
      <c r="B58" s="12"/>
      <c r="C58" s="43"/>
      <c r="N58" s="35"/>
      <c r="O58" s="4"/>
    </row>
    <row r="59" spans="1:16" ht="16.5" x14ac:dyDescent="0.3">
      <c r="A59" s="33"/>
      <c r="B59" s="12"/>
      <c r="C59" s="43"/>
      <c r="N59" s="35"/>
      <c r="O59" s="4"/>
      <c r="P59" s="46"/>
    </row>
    <row r="60" spans="1:16" ht="16.5" x14ac:dyDescent="0.3">
      <c r="A60" s="33"/>
      <c r="B60" s="12"/>
      <c r="C60" s="43"/>
      <c r="N60" s="35"/>
      <c r="O60" s="4"/>
      <c r="P60" s="46"/>
    </row>
    <row r="61" spans="1:16" ht="16.5" x14ac:dyDescent="0.3">
      <c r="A61" s="33"/>
      <c r="B61" s="12"/>
      <c r="C61" s="43"/>
      <c r="N61" s="35"/>
      <c r="O61" s="4"/>
      <c r="P61" s="15"/>
    </row>
    <row r="62" spans="1:16" x14ac:dyDescent="0.25">
      <c r="A62" s="101"/>
      <c r="B62" s="12"/>
      <c r="C62" s="43"/>
      <c r="N62" s="41"/>
    </row>
    <row r="63" spans="1:16" x14ac:dyDescent="0.25">
      <c r="B63" s="12"/>
      <c r="C63" s="43"/>
    </row>
    <row r="64" spans="1:16" x14ac:dyDescent="0.25">
      <c r="B64" s="12"/>
      <c r="C64" s="43"/>
    </row>
    <row r="66" spans="14:14" x14ac:dyDescent="0.25">
      <c r="N66" s="42"/>
    </row>
  </sheetData>
  <mergeCells count="1">
    <mergeCell ref="A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Wing A</vt:lpstr>
      <vt:lpstr>Wing A (Sale)</vt:lpstr>
      <vt:lpstr>Wing A (Rehab)</vt:lpstr>
      <vt:lpstr>Wing B</vt:lpstr>
      <vt:lpstr>Wing B (Sale)</vt:lpstr>
      <vt:lpstr>Wing B (Rehab)</vt:lpstr>
      <vt:lpstr>Wing C</vt:lpstr>
      <vt:lpstr>Wing C (Sale)</vt:lpstr>
      <vt:lpstr>Wing C (Rehab)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cp:lastPrinted>2013-08-31T05:30:46Z</cp:lastPrinted>
  <dcterms:created xsi:type="dcterms:W3CDTF">2013-08-30T08:57:19Z</dcterms:created>
  <dcterms:modified xsi:type="dcterms:W3CDTF">2024-04-20T09:23:45Z</dcterms:modified>
</cp:coreProperties>
</file>