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Kajal sunil Kanade\"/>
    </mc:Choice>
  </mc:AlternateContent>
  <xr:revisionPtr revIDLastSave="0" documentId="13_ncr:1_{EE930082-94DE-4283-9FB6-F1B5081613BC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P7" i="4"/>
  <c r="P4" i="4"/>
  <c r="S4" i="4"/>
  <c r="P3" i="4"/>
  <c r="P2" i="4"/>
  <c r="S2" i="4"/>
  <c r="H31" i="4"/>
  <c r="H24" i="4"/>
  <c r="H22" i="4"/>
  <c r="I21" i="4"/>
  <c r="I20" i="4"/>
  <c r="Q12" i="4" l="1"/>
  <c r="P12" i="4"/>
  <c r="P11" i="4"/>
  <c r="Q11" i="4" s="1"/>
  <c r="P10" i="4"/>
  <c r="P8" i="4"/>
  <c r="Q7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<sst xmlns="http://schemas.openxmlformats.org/spreadsheetml/2006/main" count="33" uniqueCount="30">
  <si>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</si>
  <si>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</si>
  <si>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</si>
  <si>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</si>
  <si>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</si>
  <si>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</si>
  <si>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</si>
  <si>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</si>
  <si>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</si>
  <si>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</si>
  <si>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</si>
  <si>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</si>
  <si>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</si>
  <si>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4 D. D o/10 Ground floor shree prahav Chsl sector no 10 koparkhairne</t>
  </si>
  <si>
    <t>bua</t>
  </si>
  <si>
    <t>court ward</t>
  </si>
  <si>
    <t>rate</t>
  </si>
  <si>
    <t>fmv</t>
  </si>
  <si>
    <t xml:space="preserve">agreemenrt </t>
  </si>
  <si>
    <t>10.01.2024</t>
  </si>
  <si>
    <t>av</t>
  </si>
  <si>
    <t>sd</t>
  </si>
  <si>
    <t>rd</t>
  </si>
  <si>
    <t>bv</t>
  </si>
  <si>
    <t>14.03.24</t>
  </si>
  <si>
    <t>21.03.24</t>
  </si>
  <si>
    <t>16.02.24</t>
  </si>
  <si>
    <t>sold out</t>
  </si>
  <si>
    <t>posession - 1995</t>
  </si>
  <si>
    <t>06.12.23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</si>
</sst>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E5CC48-8CC9-449C-BC6D-E2DB3575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3A1DC-4778-4D33-B8DD-B6F410B1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D17D6-2E24-49C4-B6B4-5CB49126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459221</xdr:colOff>
      <xdr:row>49</xdr:row>
      <xdr:rowOff>153651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187FD9-0D03-43F6-AF66-4D87941D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80021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106236</xdr:colOff>
      <xdr:row>54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4F813-9EE0-47CC-8100-2F77BF7F0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469436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B8FBEF-ACD9-4BF1-B369-BEC4C006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135155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A42AE-6E69-45DE-97B5-ED8E8A2BE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36755" cy="6392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240200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4B25D-15C1-42C9-9B3C-1AE770326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70600" cy="67636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40232</xdr:colOff>
      <xdr:row>38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6D688-E7CF-40DD-9B23-42962F3E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80232" cy="7144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26" sqref="S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290.62799999999999</v>
      </c>
      <c r="C2" s="4">
        <f>B2*1.2</f>
        <v>348.75359999999995</v>
      </c>
      <c r="D2" s="4">
        <f t="shared" ref="D2:D13" si="2">C2*1.2</f>
        <v>418.50431999999995</v>
      </c>
      <c r="E2" s="5">
        <f t="shared" ref="E2:E13" si="3">R2</f>
        <v>4000000</v>
      </c>
      <c r="F2" s="10">
        <f t="shared" ref="F2:F13" si="4">ROUND((E2/B2),0)</f>
        <v>13763</v>
      </c>
      <c r="G2" s="10">
        <f t="shared" ref="G2:G13" si="5">ROUND((E2/C2),0)</f>
        <v>11469</v>
      </c>
      <c r="H2" s="10">
        <f t="shared" ref="H2:H13" si="6">ROUND((E2/D2),0)</f>
        <v>9558</v>
      </c>
      <c r="I2" s="4" t="e">
        <f>#REF!</f>
        <v>#REF!</v>
      </c>
      <c r="J2" s="4">
        <f t="shared" ref="J2:J13" si="7">S2</f>
        <v>32.4</v>
      </c>
      <c r="O2">
        <v>0</v>
      </c>
      <c r="P2">
        <f>S2*10.764</f>
        <v>348.75359999999995</v>
      </c>
      <c r="Q2">
        <f t="shared" ref="Q2:Q12" si="8">P2/1.2</f>
        <v>290.62799999999999</v>
      </c>
      <c r="R2" s="2">
        <v>4000000</v>
      </c>
      <c r="S2" s="8">
        <f>24.96+7.44</f>
        <v>32.4</v>
      </c>
      <c r="T2" s="8" t="s">
        <v>24</v>
      </c>
    </row>
    <row r="3" spans="1:20" x14ac:dyDescent="0.25">
      <c r="A3" s="4">
        <f t="shared" si="0"/>
        <v>0</v>
      </c>
      <c r="B3" s="4">
        <f t="shared" si="1"/>
        <v>361.3116</v>
      </c>
      <c r="C3" s="4">
        <f t="shared" ref="C3:C15" si="9">B3*1.2</f>
        <v>433.57391999999999</v>
      </c>
      <c r="D3" s="4">
        <f t="shared" si="2"/>
        <v>520.28870399999994</v>
      </c>
      <c r="E3" s="16">
        <f t="shared" si="3"/>
        <v>7000000</v>
      </c>
      <c r="F3" s="10">
        <f t="shared" si="4"/>
        <v>19374</v>
      </c>
      <c r="G3" s="10">
        <f t="shared" si="5"/>
        <v>16145</v>
      </c>
      <c r="H3" s="10">
        <f t="shared" si="6"/>
        <v>13454</v>
      </c>
      <c r="I3" s="4" t="e">
        <f>#REF!</f>
        <v>#REF!</v>
      </c>
      <c r="J3" s="4" t="str">
        <f>T3</f>
        <v>21.03.24</v>
      </c>
      <c r="O3">
        <v>0</v>
      </c>
      <c r="P3">
        <f>40.28*10.764</f>
        <v>433.57391999999999</v>
      </c>
      <c r="Q3">
        <f t="shared" si="8"/>
        <v>361.3116</v>
      </c>
      <c r="R3" s="2">
        <v>7000000</v>
      </c>
      <c r="T3" s="8" t="s">
        <v>25</v>
      </c>
    </row>
    <row r="4" spans="1:20" x14ac:dyDescent="0.25">
      <c r="A4" s="4">
        <f t="shared" si="0"/>
        <v>0</v>
      </c>
      <c r="B4" s="4">
        <f t="shared" si="1"/>
        <v>226.04399999999998</v>
      </c>
      <c r="C4" s="4">
        <f t="shared" si="9"/>
        <v>271.25279999999998</v>
      </c>
      <c r="D4" s="4">
        <f t="shared" si="2"/>
        <v>325.50335999999999</v>
      </c>
      <c r="E4" s="16">
        <f t="shared" si="3"/>
        <v>4300000</v>
      </c>
      <c r="F4" s="10">
        <f t="shared" si="4"/>
        <v>19023</v>
      </c>
      <c r="G4" s="10">
        <f t="shared" si="5"/>
        <v>15852</v>
      </c>
      <c r="H4" s="10">
        <f t="shared" si="6"/>
        <v>13210</v>
      </c>
      <c r="I4" s="4" t="e">
        <f>#REF!</f>
        <v>#REF!</v>
      </c>
      <c r="J4" s="4">
        <f t="shared" si="7"/>
        <v>25.2</v>
      </c>
      <c r="O4">
        <v>0</v>
      </c>
      <c r="P4">
        <f>S4*10.764</f>
        <v>271.25279999999998</v>
      </c>
      <c r="Q4">
        <f t="shared" si="8"/>
        <v>226.04399999999998</v>
      </c>
      <c r="R4" s="2">
        <v>4300000</v>
      </c>
      <c r="S4" s="8">
        <f>18.72+6.48</f>
        <v>25.2</v>
      </c>
      <c r="T4" s="8" t="s">
        <v>26</v>
      </c>
    </row>
    <row r="5" spans="1:20" x14ac:dyDescent="0.25">
      <c r="A5" s="4">
        <f t="shared" si="0"/>
        <v>0</v>
      </c>
      <c r="B5" s="4">
        <f t="shared" si="1"/>
        <v>295.83333333333337</v>
      </c>
      <c r="C5" s="4">
        <f t="shared" si="9"/>
        <v>355.00000000000006</v>
      </c>
      <c r="D5" s="4">
        <f t="shared" si="2"/>
        <v>426.00000000000006</v>
      </c>
      <c r="E5" s="16">
        <f t="shared" si="3"/>
        <v>3500000</v>
      </c>
      <c r="F5" s="10">
        <f t="shared" si="4"/>
        <v>11831</v>
      </c>
      <c r="G5" s="10">
        <f t="shared" si="5"/>
        <v>9859</v>
      </c>
      <c r="H5" s="10">
        <f t="shared" si="6"/>
        <v>8216</v>
      </c>
      <c r="I5" s="4" t="e">
        <f>#REF!</f>
        <v>#REF!</v>
      </c>
      <c r="J5" s="4" t="str">
        <f t="shared" si="7"/>
        <v>sold out</v>
      </c>
      <c r="O5">
        <v>0</v>
      </c>
      <c r="P5">
        <v>355</v>
      </c>
      <c r="Q5">
        <f t="shared" si="8"/>
        <v>295.83333333333337</v>
      </c>
      <c r="R5" s="5">
        <v>3500000</v>
      </c>
      <c r="S5" s="10" t="s">
        <v>27</v>
      </c>
      <c r="T5" s="8"/>
    </row>
    <row r="6" spans="1:20" x14ac:dyDescent="0.25">
      <c r="A6" s="4">
        <f t="shared" si="0"/>
        <v>0</v>
      </c>
      <c r="B6" s="4">
        <f t="shared" si="1"/>
        <v>415</v>
      </c>
      <c r="C6" s="4">
        <f t="shared" si="9"/>
        <v>498</v>
      </c>
      <c r="D6" s="4">
        <f t="shared" si="2"/>
        <v>597.6</v>
      </c>
      <c r="E6" s="16">
        <f t="shared" si="3"/>
        <v>6500000</v>
      </c>
      <c r="F6" s="10">
        <f t="shared" si="4"/>
        <v>15663</v>
      </c>
      <c r="G6" s="15">
        <f t="shared" si="5"/>
        <v>13052</v>
      </c>
      <c r="H6" s="10">
        <f t="shared" si="6"/>
        <v>10877</v>
      </c>
      <c r="I6" s="4" t="e">
        <f>#REF!</f>
        <v>#REF!</v>
      </c>
      <c r="J6" s="4">
        <f t="shared" si="7"/>
        <v>0</v>
      </c>
      <c r="O6">
        <v>0</v>
      </c>
      <c r="P6">
        <f t="shared" ref="P2:P12" si="10">O6/1.2</f>
        <v>0</v>
      </c>
      <c r="Q6">
        <v>415</v>
      </c>
      <c r="R6" s="2">
        <v>6500000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290.62799999999999</v>
      </c>
      <c r="C7" s="4">
        <f t="shared" si="9"/>
        <v>348.75359999999995</v>
      </c>
      <c r="D7" s="4">
        <f t="shared" si="2"/>
        <v>418.50431999999995</v>
      </c>
      <c r="E7" s="16">
        <f t="shared" si="3"/>
        <v>4950000</v>
      </c>
      <c r="F7" s="10">
        <f t="shared" si="4"/>
        <v>17032</v>
      </c>
      <c r="G7" s="15">
        <f t="shared" si="5"/>
        <v>14193</v>
      </c>
      <c r="H7" s="10">
        <f t="shared" si="6"/>
        <v>11828</v>
      </c>
      <c r="I7" s="4" t="e">
        <f>#REF!</f>
        <v>#REF!</v>
      </c>
      <c r="J7" s="4" t="str">
        <f t="shared" si="7"/>
        <v>06.12.23</v>
      </c>
      <c r="O7">
        <v>0</v>
      </c>
      <c r="P7">
        <f>32.4*10.764</f>
        <v>348.75359999999995</v>
      </c>
      <c r="Q7">
        <f t="shared" si="8"/>
        <v>290.62799999999999</v>
      </c>
      <c r="R7" s="2">
        <v>4950000</v>
      </c>
      <c r="S7" s="8" t="s">
        <v>29</v>
      </c>
      <c r="T7" s="8"/>
    </row>
    <row r="8" spans="1:20" x14ac:dyDescent="0.25">
      <c r="A8" s="4">
        <f t="shared" si="0"/>
        <v>0</v>
      </c>
      <c r="B8" s="4">
        <f t="shared" si="1"/>
        <v>243</v>
      </c>
      <c r="C8" s="4">
        <f t="shared" si="9"/>
        <v>291.59999999999997</v>
      </c>
      <c r="D8" s="4">
        <f t="shared" si="2"/>
        <v>349.91999999999996</v>
      </c>
      <c r="E8" s="16">
        <f t="shared" si="3"/>
        <v>4000000</v>
      </c>
      <c r="F8" s="10">
        <f t="shared" si="4"/>
        <v>16461</v>
      </c>
      <c r="G8" s="10">
        <f t="shared" si="5"/>
        <v>13717</v>
      </c>
      <c r="H8" s="10">
        <f t="shared" si="6"/>
        <v>11431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243</v>
      </c>
      <c r="R8" s="2">
        <v>4000000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450</v>
      </c>
      <c r="C9" s="4">
        <f t="shared" si="9"/>
        <v>540</v>
      </c>
      <c r="D9" s="4">
        <f t="shared" si="2"/>
        <v>648</v>
      </c>
      <c r="E9" s="16">
        <f t="shared" si="3"/>
        <v>8100000</v>
      </c>
      <c r="F9" s="10">
        <f t="shared" si="4"/>
        <v>18000</v>
      </c>
      <c r="G9" s="10">
        <f t="shared" si="5"/>
        <v>15000</v>
      </c>
      <c r="H9" s="10">
        <f t="shared" si="6"/>
        <v>12500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450</v>
      </c>
      <c r="R9" s="2">
        <v>8100000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400</v>
      </c>
      <c r="C10" s="4">
        <f t="shared" si="9"/>
        <v>480</v>
      </c>
      <c r="D10" s="4">
        <f t="shared" si="2"/>
        <v>576</v>
      </c>
      <c r="E10" s="16">
        <f t="shared" si="3"/>
        <v>8000000</v>
      </c>
      <c r="F10" s="10">
        <f t="shared" si="4"/>
        <v>20000</v>
      </c>
      <c r="G10" s="15">
        <f t="shared" si="5"/>
        <v>16667</v>
      </c>
      <c r="H10" s="10">
        <f t="shared" si="6"/>
        <v>13889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400</v>
      </c>
      <c r="R10" s="2">
        <v>8000000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14</v>
      </c>
      <c r="H20">
        <v>267</v>
      </c>
      <c r="I20">
        <f>24.96*10.764</f>
        <v>268.66944000000001</v>
      </c>
    </row>
    <row r="21" spans="7:24" x14ac:dyDescent="0.25">
      <c r="G21" t="s">
        <v>15</v>
      </c>
      <c r="H21">
        <v>80</v>
      </c>
      <c r="I21">
        <f>7.44*10.764</f>
        <v>80.084159999999997</v>
      </c>
    </row>
    <row r="22" spans="7:24" x14ac:dyDescent="0.25">
      <c r="G22" s="6"/>
      <c r="H22" s="6">
        <f>H21+H20</f>
        <v>347</v>
      </c>
    </row>
    <row r="23" spans="7:24" x14ac:dyDescent="0.25">
      <c r="G23" t="s">
        <v>16</v>
      </c>
      <c r="H23">
        <v>14500</v>
      </c>
    </row>
    <row r="24" spans="7:24" x14ac:dyDescent="0.25">
      <c r="G24" t="s">
        <v>17</v>
      </c>
      <c r="H24">
        <f>H23*H22</f>
        <v>5031500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28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H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3700000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v>185000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22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23</v>
      </c>
      <c r="H31">
        <f>SUM(H28:H30)</f>
        <v>3915000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2024-04-19T05:19:34Z</dcterms:modified>
</cp:coreProperties>
</file>