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ASHISH SURESH TALWARE\"/>
    </mc:Choice>
  </mc:AlternateContent>
  <xr:revisionPtr revIDLastSave="0" documentId="13_ncr:1_{5475CC25-B615-4C15-913D-A2111FAF88F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" i="24" l="1"/>
  <c r="N12" i="24"/>
  <c r="N13" i="24"/>
  <c r="N14" i="24"/>
  <c r="N15" i="24"/>
  <c r="P5" i="4" l="1"/>
  <c r="P4" i="4"/>
  <c r="Q4" i="4" s="1"/>
  <c r="G31" i="4"/>
  <c r="P2" i="4"/>
  <c r="G29" i="4"/>
  <c r="C5" i="25" l="1"/>
  <c r="C4" i="25"/>
  <c r="C3" i="25"/>
  <c r="Q2" i="4"/>
  <c r="B2" i="4" s="1"/>
  <c r="C2" i="4" s="1"/>
  <c r="P3" i="4"/>
  <c r="B3" i="4" s="1"/>
  <c r="C3" i="4" s="1"/>
  <c r="D3" i="4" s="1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<sst xmlns="http://schemas.openxmlformats.org/spreadsheetml/2006/main" count="131" uniqueCount="89">
  <si>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</si>
  <si>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</si>
  <si>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</si>
  <si>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</si>
  <si>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</si>
  <si>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</si>
  <si>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</si>
  <si>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</si>
  <si>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</si>
  <si>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</si>
  <si>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</si>
  <si>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</si>
  <si>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</si>
  <si>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</si>
  <si>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</si>
  <si>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</si>
  <si>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</si>
  <si>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</si>
  <si>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</si>
  <si>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</si>
  <si>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</si>
  <si>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</si>
  <si>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</si>
  <si>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</si>
  <si>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</si>
  <si>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</si>
  <si>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</si>
  <si>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</si>
  <si>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</si>
  <si>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</si>
  <si>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</si>
  <si>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</si>
  <si>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</si>
  <si>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</si>
  <si>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</si>
  <si>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</si>
  <si>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</si>
  <si>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</si>
  <si>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</si>
  <si>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</si>
  <si>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</si>
  <si>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</si>
  <si>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</si>
  <si>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</si>
  <si>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</si>
  <si>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</si>
  <si>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</si>
  <si>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</si>
  <si>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</si>
  <si>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</si>
  <si>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</si>
  <si>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</si>
  <si>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</si>
  <si>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</si>
  <si>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</si>
  <si>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</si>
  <si>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</si>
  <si>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</si>
  <si>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</si>
  <si>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</si>
  <si>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</si>
  <si>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</si>
  <si>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</si>
  <si>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</si>
  <si>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</si>
  <si>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</si>
  <si>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</si>
  <si>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</si>
  <si>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</si>
  <si>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</si>
  <si>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</si>
  <si>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</si>
  <si>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</si>
  <si>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</si>
  <si>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</si>
  <si>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</si>
  <si>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</si>
  <si>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</si>
  <si>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</si>
  <si>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</si>
  <si>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</si>
  <si>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</si>
  <si>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</si>
  <si>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IGR-23.01.24</t>
  </si>
  <si>
    <t>IGR-11.07.23</t>
  </si>
  <si>
    <t>IGR-03.11.23</t>
  </si>
  <si>
    <t>IGR-04.08.23</t>
  </si>
  <si>
    <t xml:space="preserve">Draft Agreement 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</si>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</sst>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347AE-8746-46A6-A67E-5CFAF4CF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E7058-101F-4FD8-A3E5-7581719B2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582E3-6FDB-422D-83B7-A8254688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E1EE4-D80B-4C07-A88F-6F1F6464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D0B6F-1F1C-48C0-811A-F70B4DE7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276140.92599999998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305540.92599999998</v>
      </c>
      <c r="D9" s="62" t="s">
        <v>62</v>
      </c>
      <c r="E9" s="63">
        <f>C9/10.764</f>
        <v>28385.444630248978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2010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14</v>
      </c>
      <c r="D13" s="69">
        <f>D12-C13</f>
        <v>86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13" workbookViewId="0">
      <selection activeCell="N16" sqref="N1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12.78</v>
      </c>
      <c r="M5" s="45">
        <v>7.63</v>
      </c>
      <c r="N5" s="45">
        <f t="shared" ref="N5:N15" si="6">L5*M5</f>
        <v>97.511399999999995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10.18</v>
      </c>
      <c r="M6" s="45">
        <v>17.600000000000001</v>
      </c>
      <c r="N6" s="45">
        <f t="shared" si="6"/>
        <v>179.16800000000001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11.15</v>
      </c>
      <c r="M7" s="45">
        <v>6.22</v>
      </c>
      <c r="N7" s="45">
        <f t="shared" si="6"/>
        <v>69.352999999999994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7.23</v>
      </c>
      <c r="M8" s="45">
        <v>6.76</v>
      </c>
      <c r="N8" s="45">
        <f t="shared" si="6"/>
        <v>48.8748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4.6900000000000004</v>
      </c>
      <c r="M9" s="45">
        <v>6.83</v>
      </c>
      <c r="N9" s="45">
        <f t="shared" si="6"/>
        <v>32.032700000000006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>
        <v>13.56</v>
      </c>
      <c r="M10" s="45">
        <v>9.67</v>
      </c>
      <c r="N10" s="45">
        <f t="shared" si="6"/>
        <v>131.12520000000001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>
        <v>12.99</v>
      </c>
      <c r="M11" s="45">
        <v>9.25</v>
      </c>
      <c r="N11" s="45">
        <f t="shared" si="6"/>
        <v>120.1575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>
        <v>2.91</v>
      </c>
      <c r="M12" s="45">
        <v>11.8</v>
      </c>
      <c r="N12" s="45">
        <f t="shared" si="6"/>
        <v>34.338000000000001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>
        <v>1.64</v>
      </c>
      <c r="M13" s="45">
        <v>5.0999999999999996</v>
      </c>
      <c r="N13" s="45">
        <f t="shared" si="6"/>
        <v>8.363999999999999</v>
      </c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>
        <v>1.89</v>
      </c>
      <c r="M14" s="45">
        <v>6.73</v>
      </c>
      <c r="N14" s="45">
        <f t="shared" si="6"/>
        <v>12.7197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>
        <v>6.78</v>
      </c>
      <c r="M15" s="45">
        <v>4.45</v>
      </c>
      <c r="N15" s="45">
        <f t="shared" si="6"/>
        <v>30.171000000000003</v>
      </c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>
        <f>SUM(N5:N15)</f>
        <v>763.81530000000009</v>
      </c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24" sqref="F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16600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46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21</v>
      </c>
      <c r="D10" s="26"/>
      <c r="F10" s="19"/>
    </row>
    <row r="11" spans="1:6" x14ac:dyDescent="0.25">
      <c r="A11" s="16"/>
      <c r="B11" s="27"/>
      <c r="C11" s="28">
        <f>C10%</f>
        <v>0.21</v>
      </c>
      <c r="D11" s="28"/>
      <c r="F11" s="19"/>
    </row>
    <row r="12" spans="1:6" x14ac:dyDescent="0.25">
      <c r="A12" s="16" t="s">
        <v>21</v>
      </c>
      <c r="B12" s="20"/>
      <c r="C12" s="21">
        <f>C6*C11</f>
        <v>525</v>
      </c>
      <c r="D12" s="19"/>
    </row>
    <row r="13" spans="1:6" x14ac:dyDescent="0.25">
      <c r="A13" s="16" t="s">
        <v>22</v>
      </c>
      <c r="B13" s="20"/>
      <c r="C13" s="21">
        <f>C6-C12</f>
        <v>1975</v>
      </c>
      <c r="D13" s="19"/>
    </row>
    <row r="14" spans="1:6" x14ac:dyDescent="0.25">
      <c r="A14" s="16" t="s">
        <v>15</v>
      </c>
      <c r="B14" s="20"/>
      <c r="C14" s="21">
        <f>C5</f>
        <v>14100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16075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760</v>
      </c>
      <c r="D18" s="19"/>
    </row>
    <row r="19" spans="1:4" x14ac:dyDescent="0.25">
      <c r="A19" s="16" t="s">
        <v>73</v>
      </c>
      <c r="B19" s="6"/>
      <c r="C19" s="32">
        <f>C18*C16</f>
        <v>12217000</v>
      </c>
      <c r="D19" s="33"/>
    </row>
    <row r="20" spans="1:4" x14ac:dyDescent="0.25">
      <c r="A20" s="16" t="s">
        <v>24</v>
      </c>
      <c r="C20" s="34">
        <f>C19*90%</f>
        <v>10995300</v>
      </c>
      <c r="D20" s="19"/>
    </row>
    <row r="21" spans="1:4" x14ac:dyDescent="0.25">
      <c r="A21" s="16" t="s">
        <v>25</v>
      </c>
      <c r="C21" s="34">
        <f>C19*80%</f>
        <v>9773600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1900000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25452.083333333332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995.31119999999987</v>
      </c>
      <c r="C2" s="4">
        <f t="shared" ref="C2:C16" si="1">B2*1.2</f>
        <v>1194.3734399999998</v>
      </c>
      <c r="D2" s="4">
        <f t="shared" ref="D2:D16" si="2">C2*1.2</f>
        <v>1433.2481279999997</v>
      </c>
      <c r="E2" s="5">
        <f t="shared" ref="E2:E16" si="3">R2</f>
        <v>14500000</v>
      </c>
      <c r="F2" s="4">
        <f t="shared" ref="F2:F15" si="4">ROUND((E2/B2),0)</f>
        <v>14568</v>
      </c>
      <c r="G2" s="4">
        <f t="shared" ref="G2:G15" si="5">ROUND((E2/C2),0)</f>
        <v>12140</v>
      </c>
      <c r="H2" s="4">
        <f t="shared" ref="H2:H15" si="6">ROUND((E2/D2),0)</f>
        <v>10117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110.96*10.764</f>
        <v>1194.3734399999998</v>
      </c>
      <c r="Q2">
        <f t="shared" ref="Q2:Q10" si="9">P2/1.2</f>
        <v>995.31119999999987</v>
      </c>
      <c r="R2" s="2">
        <v>14500000</v>
      </c>
      <c r="S2" s="2" t="s">
        <v>83</v>
      </c>
    </row>
    <row r="3" spans="1:19" x14ac:dyDescent="0.25">
      <c r="A3" s="4">
        <v>2</v>
      </c>
      <c r="B3" s="4">
        <f t="shared" si="0"/>
        <v>674</v>
      </c>
      <c r="C3" s="4">
        <f t="shared" si="1"/>
        <v>808.8</v>
      </c>
      <c r="D3" s="4">
        <f t="shared" si="2"/>
        <v>970.56</v>
      </c>
      <c r="E3" s="5">
        <f t="shared" si="3"/>
        <v>11000000</v>
      </c>
      <c r="F3" s="77">
        <f t="shared" si="4"/>
        <v>16320</v>
      </c>
      <c r="G3" s="77">
        <f t="shared" si="5"/>
        <v>13600</v>
      </c>
      <c r="H3" s="77">
        <f t="shared" si="6"/>
        <v>11334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674</v>
      </c>
      <c r="R3" s="78">
        <v>11000000</v>
      </c>
      <c r="S3" s="78" t="s">
        <v>84</v>
      </c>
    </row>
    <row r="4" spans="1:19" x14ac:dyDescent="0.25">
      <c r="A4" s="4">
        <v>3</v>
      </c>
      <c r="B4" s="4">
        <f t="shared" si="0"/>
        <v>477.11430000000001</v>
      </c>
      <c r="C4" s="4">
        <f t="shared" si="1"/>
        <v>572.53715999999997</v>
      </c>
      <c r="D4" s="4">
        <f t="shared" si="2"/>
        <v>687.04459199999997</v>
      </c>
      <c r="E4" s="5">
        <f t="shared" si="3"/>
        <v>8100000</v>
      </c>
      <c r="F4" s="4">
        <f t="shared" si="4"/>
        <v>16977</v>
      </c>
      <c r="G4" s="4">
        <f t="shared" si="5"/>
        <v>14148</v>
      </c>
      <c r="H4" s="4">
        <f t="shared" si="6"/>
        <v>11790</v>
      </c>
      <c r="I4" s="4">
        <f t="shared" si="7"/>
        <v>0</v>
      </c>
      <c r="J4" s="4">
        <f t="shared" si="8"/>
        <v>0</v>
      </c>
      <c r="O4">
        <v>0</v>
      </c>
      <c r="P4">
        <f>53.19*10.764</f>
        <v>572.53715999999997</v>
      </c>
      <c r="Q4">
        <f t="shared" si="9"/>
        <v>477.11430000000001</v>
      </c>
      <c r="R4" s="2">
        <v>8100000</v>
      </c>
      <c r="S4" s="2" t="s">
        <v>85</v>
      </c>
    </row>
    <row r="5" spans="1:19" x14ac:dyDescent="0.25">
      <c r="A5" s="4">
        <v>4</v>
      </c>
      <c r="B5" s="4">
        <f t="shared" si="0"/>
        <v>595.15949999999998</v>
      </c>
      <c r="C5" s="4">
        <f t="shared" si="1"/>
        <v>714.19139999999993</v>
      </c>
      <c r="D5" s="4">
        <f t="shared" si="2"/>
        <v>857.02967999999987</v>
      </c>
      <c r="E5" s="5">
        <f t="shared" si="3"/>
        <v>9500000</v>
      </c>
      <c r="F5" s="77">
        <f t="shared" si="4"/>
        <v>15962</v>
      </c>
      <c r="G5" s="77">
        <f t="shared" si="5"/>
        <v>13302</v>
      </c>
      <c r="H5" s="77">
        <f t="shared" si="6"/>
        <v>11085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>66.35*10.764</f>
        <v>714.19139999999993</v>
      </c>
      <c r="Q5" s="7">
        <f t="shared" si="9"/>
        <v>595.15949999999998</v>
      </c>
      <c r="R5" s="78">
        <v>9500000</v>
      </c>
      <c r="S5" s="78" t="s">
        <v>86</v>
      </c>
    </row>
    <row r="6" spans="1:19" x14ac:dyDescent="0.25">
      <c r="A6" s="4">
        <v>5</v>
      </c>
      <c r="B6" s="4">
        <f t="shared" si="0"/>
        <v>711</v>
      </c>
      <c r="C6" s="4">
        <f t="shared" si="1"/>
        <v>853.19999999999993</v>
      </c>
      <c r="D6" s="4">
        <f t="shared" si="2"/>
        <v>1023.8399999999999</v>
      </c>
      <c r="E6" s="5">
        <f t="shared" si="3"/>
        <v>12000000</v>
      </c>
      <c r="F6" s="4">
        <f t="shared" si="4"/>
        <v>16878</v>
      </c>
      <c r="G6" s="4">
        <f t="shared" si="5"/>
        <v>14065</v>
      </c>
      <c r="H6" s="4">
        <f t="shared" si="6"/>
        <v>11721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711</v>
      </c>
      <c r="R6" s="2">
        <v>12000000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88</v>
      </c>
      <c r="G27" s="56">
        <v>764</v>
      </c>
    </row>
    <row r="28" spans="1:19" s="10" customFormat="1" x14ac:dyDescent="0.25">
      <c r="C28" s="71" t="s">
        <v>87</v>
      </c>
      <c r="D28" s="71"/>
      <c r="F28" s="56" t="s">
        <v>82</v>
      </c>
      <c r="G28" s="56">
        <v>760</v>
      </c>
    </row>
    <row r="29" spans="1:19" s="10" customFormat="1" x14ac:dyDescent="0.25">
      <c r="C29" s="71" t="s">
        <v>1</v>
      </c>
      <c r="D29" s="71">
        <v>11000000</v>
      </c>
      <c r="F29" s="56" t="s">
        <v>71</v>
      </c>
      <c r="G29" s="56">
        <f>G28*1.2</f>
        <v>912</v>
      </c>
      <c r="H29" s="10">
        <f>G29/G28</f>
        <v>1.2</v>
      </c>
    </row>
    <row r="30" spans="1:19" s="10" customFormat="1" x14ac:dyDescent="0.25">
      <c r="F30" s="56" t="s">
        <v>72</v>
      </c>
      <c r="G30" s="56">
        <v>17000</v>
      </c>
    </row>
    <row r="31" spans="1:19" s="10" customFormat="1" x14ac:dyDescent="0.25">
      <c r="C31" s="74"/>
      <c r="D31" s="74"/>
      <c r="F31" s="74" t="s">
        <v>73</v>
      </c>
      <c r="G31" s="74">
        <f>G28*G30</f>
        <v>12920000</v>
      </c>
      <c r="H31" s="10">
        <f>G31/D29</f>
        <v>1.1745454545454546</v>
      </c>
    </row>
    <row r="32" spans="1:19" s="10" customFormat="1" x14ac:dyDescent="0.25">
      <c r="C32" s="74"/>
      <c r="D32" s="74"/>
      <c r="F32" s="74" t="s">
        <v>24</v>
      </c>
      <c r="G32" s="74">
        <f>G31*90%</f>
        <v>11628000</v>
      </c>
    </row>
    <row r="33" spans="3:7" s="10" customFormat="1" x14ac:dyDescent="0.25">
      <c r="C33" s="74"/>
      <c r="D33" s="74"/>
      <c r="F33" s="74" t="s">
        <v>25</v>
      </c>
      <c r="G33" s="74">
        <f>G31*80%</f>
        <v>10336000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2024-04-25T06:08:10Z</dcterms:modified>
</cp:coreProperties>
</file>