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BCD62AC2-6CB9-4853-BA66-595A16F46548}" xr6:coauthVersionLast="47" xr6:coauthVersionMax="47" xr10:uidLastSave="{00000000-0000-0000-0000-000000000000}"/>
  <bookViews>
    <workbookView xWindow="-120" yWindow="-120" windowWidth="29040" windowHeight="15720" activeTab="5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8" i="1" l="1"/>
  <c r="D31" i="1"/>
  <c r="C31" i="1"/>
  <c r="G5" i="1"/>
  <c r="B34" i="1" l="1"/>
  <c r="B37" i="1" l="1"/>
  <c r="C19" i="1"/>
  <c r="C11" i="1"/>
  <c r="C10" i="1"/>
  <c r="C8" i="1"/>
  <c r="C6" i="1"/>
  <c r="C5" i="1"/>
  <c r="C14" i="1" s="1"/>
  <c r="B19" i="1"/>
  <c r="F5" i="1"/>
  <c r="B36" i="1"/>
  <c r="B35" i="1"/>
  <c r="C12" i="1" l="1"/>
  <c r="C13" i="1" s="1"/>
  <c r="C15" i="1" s="1"/>
  <c r="C17" i="1" s="1"/>
  <c r="C20" i="1" s="1"/>
  <c r="I5" i="1"/>
  <c r="J5" i="1" s="1"/>
  <c r="J27" i="1"/>
  <c r="C18" i="1" l="1"/>
  <c r="D39" i="1"/>
  <c r="J26" i="1"/>
  <c r="J31" i="1" l="1"/>
  <c r="K4" i="1"/>
  <c r="J30" i="1"/>
  <c r="J29" i="1" l="1"/>
  <c r="J28" i="1"/>
  <c r="G38" i="1"/>
  <c r="H38" i="1" s="1"/>
  <c r="G37" i="1"/>
  <c r="H37" i="1" s="1"/>
  <c r="D38" i="1"/>
  <c r="D37" i="1"/>
  <c r="G36" i="1"/>
  <c r="G35" i="1"/>
  <c r="G34" i="1"/>
  <c r="K5" i="1" l="1"/>
  <c r="G26" i="1" l="1"/>
  <c r="H26" i="1"/>
  <c r="G27" i="1"/>
  <c r="H27" i="1"/>
  <c r="G28" i="1"/>
  <c r="H28" i="1"/>
  <c r="G29" i="1"/>
  <c r="H29" i="1"/>
  <c r="G30" i="1"/>
  <c r="H30" i="1"/>
  <c r="G31" i="1"/>
  <c r="H31" i="1"/>
  <c r="G32" i="1"/>
  <c r="H32" i="1"/>
  <c r="H36" i="1"/>
  <c r="H35" i="1" l="1"/>
  <c r="H34" i="1"/>
  <c r="D35" i="1"/>
  <c r="K7" i="1" l="1"/>
  <c r="I31" i="1" l="1"/>
  <c r="I30" i="1"/>
  <c r="I32" i="1"/>
  <c r="D36" i="1" l="1"/>
  <c r="I26" i="1"/>
  <c r="D34" i="1" l="1"/>
  <c r="I27" i="1"/>
  <c r="I28" i="1"/>
  <c r="I29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20" i="1" s="1"/>
  <c r="J36" i="1"/>
  <c r="B18" i="1" l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<sst xmlns="http://schemas.openxmlformats.org/spreadsheetml/2006/main" count="31" uniqueCount="29">
  <si>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</si>
  <si>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</si>
  <si>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</si>
  <si>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</si>
  <si>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</si>
  <si>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</si>
  <si>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</si>
  <si>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</si>
  <si>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</si>
  <si>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</si>
  <si>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</si>
  <si>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</si>
  <si>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</si>
  <si>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</si>
  <si>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</si>
  <si>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</si>
  <si>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</si>
  <si>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</si>
  <si>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</si>
  <si>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</si>
  <si>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</si>
  <si>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</si>
  <si>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</si>
  <si>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</si>
  <si>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</t>
  </si>
  <si>
    <t>RV</t>
  </si>
  <si>
    <t>Carpet Area</t>
  </si>
  <si>
    <t>Flat No.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</si>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</sst>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  <font>
      <sz val="8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43" fontId="6" fillId="0" borderId="7" xfId="0" applyNumberFormat="1" applyFont="1" applyBorder="1"/>
    <xf numFmtId="43" fontId="16" fillId="0" borderId="0" xfId="1" applyFont="1" applyBorder="1"/>
    <xf numFmtId="43" fontId="6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516038</xdr:colOff>
      <xdr:row>43</xdr:row>
      <xdr:rowOff>77354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A688AD-754D-4CB0-934E-752588F0B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98438" cy="8268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583233</xdr:colOff>
      <xdr:row>39</xdr:row>
      <xdr:rowOff>172511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5DBD92-7E30-44B1-BF40-8CF7F10B0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23233" cy="76020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440083</xdr:colOff>
      <xdr:row>42</xdr:row>
      <xdr:rowOff>105906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51388D-CE21-49CF-B133-C3FF4A0F7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51283" cy="81069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152932</xdr:colOff>
      <xdr:row>26</xdr:row>
      <xdr:rowOff>38797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5FF9BE-FB55-4AEF-8CFD-8C27412F8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810532" cy="499179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13</xdr:col>
      <xdr:colOff>229142</xdr:colOff>
      <xdr:row>28</xdr:row>
      <xdr:rowOff>134087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E99ECF7-3A7F-47EA-B117-423B7528B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7200" y="190500"/>
          <a:ext cx="3886742" cy="5277587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</xdr:row>
      <xdr:rowOff>0</xdr:rowOff>
    </xdr:from>
    <xdr:to>
      <xdr:col>20</xdr:col>
      <xdr:colOff>276774</xdr:colOff>
      <xdr:row>28</xdr:row>
      <xdr:rowOff>134087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10C04FB-A8F6-4294-9AED-D2CB9269F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34400" y="190500"/>
          <a:ext cx="3934374" cy="527758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487715</xdr:colOff>
      <xdr:row>46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8F1F48-1F5C-4866-BCA7-A59D659AA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98915" cy="87928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19</xdr:col>
      <xdr:colOff>506512</xdr:colOff>
      <xdr:row>87</xdr:row>
      <xdr:rowOff>182037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DEDA2C9-AB3F-44E0-9B25-61162020E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144000"/>
          <a:ext cx="12088912" cy="761153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602031</xdr:colOff>
      <xdr:row>46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55BF5B-D345-495F-8E71-99B749DA5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13231" cy="88404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3"/>
  <sheetViews>
    <sheetView zoomScaleNormal="100" workbookViewId="0">
      <selection activeCell="F21" sqref="F21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0"/>
      <c r="C1" s="22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1" t="s">
        <v>27</v>
      </c>
      <c r="B2" s="41">
        <v>2101</v>
      </c>
      <c r="C2" s="41">
        <v>2102</v>
      </c>
      <c r="D2" s="47"/>
      <c r="E2" s="17"/>
      <c r="F2" t="s">
        <v>13</v>
      </c>
      <c r="I2" s="6"/>
      <c r="L2" s="5"/>
      <c r="O2" s="6"/>
    </row>
    <row r="3" spans="1:15" ht="16.5" x14ac:dyDescent="0.3">
      <c r="A3" s="31" t="s">
        <v>0</v>
      </c>
      <c r="B3" s="42">
        <v>8200</v>
      </c>
      <c r="C3" s="42">
        <v>8200</v>
      </c>
      <c r="D3" s="39"/>
      <c r="E3" s="13"/>
      <c r="F3" s="5">
        <v>2001</v>
      </c>
      <c r="G3" s="7">
        <v>2024</v>
      </c>
      <c r="H3" s="8">
        <f>G3-F3</f>
        <v>23</v>
      </c>
      <c r="I3" s="6"/>
      <c r="K3">
        <v>26620</v>
      </c>
      <c r="L3" s="5"/>
      <c r="M3" s="7"/>
      <c r="N3" s="8"/>
      <c r="O3" s="6"/>
    </row>
    <row r="4" spans="1:15" ht="33" x14ac:dyDescent="0.3">
      <c r="A4" s="32" t="s">
        <v>1</v>
      </c>
      <c r="B4" s="42">
        <v>2600</v>
      </c>
      <c r="C4" s="42">
        <v>2600</v>
      </c>
      <c r="D4" s="39"/>
      <c r="E4" s="13"/>
      <c r="F4" s="9" t="s">
        <v>24</v>
      </c>
      <c r="G4" t="s">
        <v>26</v>
      </c>
      <c r="H4" s="8"/>
      <c r="I4" s="6"/>
      <c r="K4">
        <f>K3/100*105</f>
        <v>27951</v>
      </c>
      <c r="L4" s="9"/>
      <c r="M4" s="7"/>
      <c r="N4" s="8"/>
      <c r="O4" s="6"/>
    </row>
    <row r="5" spans="1:15" ht="16.5" x14ac:dyDescent="0.3">
      <c r="A5" s="31" t="s">
        <v>2</v>
      </c>
      <c r="B5" s="42">
        <f>B3-B4</f>
        <v>5600</v>
      </c>
      <c r="C5" s="42">
        <f>C3-C4</f>
        <v>5600</v>
      </c>
      <c r="D5" s="39"/>
      <c r="E5" s="21"/>
      <c r="F5" s="26">
        <f>G5*1.1</f>
        <v>743.57711999999992</v>
      </c>
      <c r="G5" s="58">
        <f>62.8*10.764</f>
        <v>675.97919999999988</v>
      </c>
      <c r="H5" s="27"/>
      <c r="I5" s="45">
        <f>H5*G5</f>
        <v>0</v>
      </c>
      <c r="J5">
        <f>I5/F5</f>
        <v>0</v>
      </c>
      <c r="K5">
        <f>K4/10.764</f>
        <v>2596.711259754738</v>
      </c>
      <c r="L5" s="5"/>
      <c r="M5" s="7"/>
      <c r="N5" s="8"/>
      <c r="O5" s="6"/>
    </row>
    <row r="6" spans="1:15" ht="16.5" x14ac:dyDescent="0.3">
      <c r="A6" s="31" t="s">
        <v>3</v>
      </c>
      <c r="B6" s="42">
        <f>B4</f>
        <v>2600</v>
      </c>
      <c r="C6" s="42">
        <f>C4</f>
        <v>2600</v>
      </c>
      <c r="D6" s="39"/>
      <c r="E6" s="39"/>
      <c r="F6" s="39"/>
      <c r="G6" s="58"/>
      <c r="H6" s="27"/>
      <c r="I6" s="18"/>
      <c r="J6" s="19"/>
      <c r="L6" s="5"/>
      <c r="M6" s="7"/>
      <c r="N6" s="8"/>
      <c r="O6" s="6"/>
    </row>
    <row r="7" spans="1:15" ht="16.5" x14ac:dyDescent="0.3">
      <c r="A7" s="31" t="s">
        <v>4</v>
      </c>
      <c r="B7" s="33">
        <v>0</v>
      </c>
      <c r="C7" s="33">
        <v>0</v>
      </c>
      <c r="D7" s="48"/>
      <c r="E7" s="53"/>
      <c r="F7" s="39"/>
      <c r="G7" s="58"/>
      <c r="H7" s="25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1" t="s">
        <v>5</v>
      </c>
      <c r="B8" s="33">
        <f>B9-B7</f>
        <v>60</v>
      </c>
      <c r="C8" s="33">
        <f>C9-C7</f>
        <v>60</v>
      </c>
      <c r="D8" s="49"/>
      <c r="E8" s="54"/>
      <c r="F8" s="39"/>
      <c r="H8" s="25"/>
      <c r="I8" s="19"/>
      <c r="J8" s="19"/>
      <c r="L8" s="5"/>
      <c r="M8" s="10"/>
      <c r="N8" s="11"/>
      <c r="O8" s="6"/>
    </row>
    <row r="9" spans="1:15" ht="16.5" x14ac:dyDescent="0.3">
      <c r="A9" s="31" t="s">
        <v>6</v>
      </c>
      <c r="B9" s="33">
        <v>60</v>
      </c>
      <c r="C9" s="33">
        <v>60</v>
      </c>
      <c r="D9" s="48"/>
      <c r="E9" s="53"/>
      <c r="F9" s="55"/>
      <c r="G9" s="44"/>
      <c r="H9" s="26"/>
      <c r="I9" s="19"/>
      <c r="J9" s="19"/>
      <c r="K9" s="16"/>
      <c r="L9" s="16"/>
      <c r="M9" s="14"/>
      <c r="N9" s="11"/>
      <c r="O9" s="6"/>
    </row>
    <row r="10" spans="1:15" ht="33" x14ac:dyDescent="0.3">
      <c r="A10" s="32" t="s">
        <v>7</v>
      </c>
      <c r="B10" s="33">
        <f>90*B7/B9</f>
        <v>0</v>
      </c>
      <c r="C10" s="33">
        <f>90*C7/C9</f>
        <v>0</v>
      </c>
      <c r="D10" s="48"/>
      <c r="E10" s="53"/>
      <c r="F10" s="39"/>
      <c r="G10" s="24"/>
      <c r="H10" s="26"/>
      <c r="I10" s="19"/>
      <c r="J10" s="19"/>
      <c r="K10" s="16"/>
      <c r="L10" s="16"/>
      <c r="M10" s="14"/>
      <c r="N10" s="11"/>
      <c r="O10" s="6"/>
    </row>
    <row r="11" spans="1:15" ht="16.5" x14ac:dyDescent="0.3">
      <c r="A11" s="31"/>
      <c r="B11" s="43">
        <f>B10%</f>
        <v>0</v>
      </c>
      <c r="C11" s="43">
        <f>C10%</f>
        <v>0</v>
      </c>
      <c r="D11" s="50"/>
      <c r="E11" s="56"/>
      <c r="F11" s="39" t="s">
        <v>28</v>
      </c>
      <c r="G11" s="25"/>
      <c r="H11" s="26"/>
      <c r="I11" s="19"/>
      <c r="J11" s="19"/>
      <c r="K11" s="16"/>
      <c r="L11" s="16"/>
      <c r="M11" s="14"/>
      <c r="N11" s="12"/>
      <c r="O11" s="6"/>
    </row>
    <row r="12" spans="1:15" ht="16.5" x14ac:dyDescent="0.3">
      <c r="A12" s="31" t="s">
        <v>8</v>
      </c>
      <c r="B12" s="42">
        <f>B6*B11</f>
        <v>0</v>
      </c>
      <c r="C12" s="42">
        <f>C6*C11</f>
        <v>0</v>
      </c>
      <c r="D12" s="51"/>
      <c r="E12" s="53"/>
      <c r="F12" s="39">
        <v>2101</v>
      </c>
      <c r="G12" s="25">
        <v>2102</v>
      </c>
      <c r="H12" s="26"/>
      <c r="I12" s="57"/>
      <c r="J12" s="19"/>
      <c r="K12" s="16"/>
      <c r="L12" s="16"/>
      <c r="M12" s="14"/>
      <c r="N12" s="8"/>
      <c r="O12" s="6"/>
    </row>
    <row r="13" spans="1:15" ht="16.5" x14ac:dyDescent="0.3">
      <c r="A13" s="31" t="s">
        <v>9</v>
      </c>
      <c r="B13" s="42">
        <f>B6-B12</f>
        <v>2600</v>
      </c>
      <c r="C13" s="42">
        <f>C6-C12</f>
        <v>2600</v>
      </c>
      <c r="D13" s="51"/>
      <c r="E13" s="1"/>
      <c r="F13" s="13"/>
      <c r="G13" s="26">
        <v>631</v>
      </c>
      <c r="H13" s="26"/>
      <c r="I13" s="59"/>
      <c r="J13" s="19"/>
      <c r="K13" s="16"/>
      <c r="L13" s="16"/>
      <c r="M13" s="14"/>
      <c r="N13" s="8"/>
      <c r="O13" s="6"/>
    </row>
    <row r="14" spans="1:15" ht="16.5" x14ac:dyDescent="0.3">
      <c r="A14" s="31" t="s">
        <v>2</v>
      </c>
      <c r="B14" s="42">
        <f>B5</f>
        <v>5600</v>
      </c>
      <c r="C14" s="42">
        <f>C5</f>
        <v>5600</v>
      </c>
      <c r="D14" s="39"/>
      <c r="E14" s="13"/>
      <c r="F14" s="16"/>
      <c r="H14" s="26"/>
      <c r="I14" s="59"/>
      <c r="J14" s="19"/>
      <c r="K14" s="16"/>
      <c r="L14" s="16"/>
      <c r="M14" s="14"/>
      <c r="N14" s="8"/>
      <c r="O14" s="6"/>
    </row>
    <row r="15" spans="1:15" ht="16.5" x14ac:dyDescent="0.3">
      <c r="A15" s="31" t="s">
        <v>10</v>
      </c>
      <c r="B15" s="42">
        <f>B14+B13</f>
        <v>8200</v>
      </c>
      <c r="C15" s="42">
        <f>C14+C13</f>
        <v>8200</v>
      </c>
      <c r="D15" s="39"/>
      <c r="E15" s="13"/>
      <c r="F15" s="16"/>
      <c r="G15" s="28"/>
      <c r="H15" s="26"/>
      <c r="I15" s="16"/>
      <c r="J15" s="16"/>
      <c r="K15" s="16"/>
      <c r="L15" s="16"/>
      <c r="M15" s="14"/>
      <c r="N15" s="8"/>
      <c r="O15" s="6"/>
    </row>
    <row r="16" spans="1:15" ht="16.5" x14ac:dyDescent="0.3">
      <c r="A16" s="31" t="s">
        <v>23</v>
      </c>
      <c r="B16" s="34">
        <v>676</v>
      </c>
      <c r="C16" s="34">
        <v>676</v>
      </c>
      <c r="D16" s="35"/>
      <c r="E16" s="13"/>
      <c r="F16" s="26"/>
      <c r="G16" s="29"/>
      <c r="H16" s="25"/>
      <c r="I16" s="45"/>
      <c r="L16" s="5"/>
      <c r="N16" s="11"/>
      <c r="O16" s="6"/>
    </row>
    <row r="17" spans="1:15" ht="16.5" x14ac:dyDescent="0.3">
      <c r="A17" s="31" t="s">
        <v>11</v>
      </c>
      <c r="B17" s="36">
        <f>B15*B16</f>
        <v>5543200</v>
      </c>
      <c r="C17" s="36">
        <f>C15*C16</f>
        <v>5543200</v>
      </c>
      <c r="D17" s="37"/>
      <c r="E17" s="13"/>
      <c r="F17" s="26"/>
      <c r="G17" s="26"/>
      <c r="H17" s="25"/>
      <c r="I17" s="45"/>
      <c r="L17" s="5"/>
      <c r="N17" s="25"/>
      <c r="O17" s="45"/>
    </row>
    <row r="18" spans="1:15" ht="16.5" hidden="1" x14ac:dyDescent="0.3">
      <c r="A18" s="31" t="s">
        <v>25</v>
      </c>
      <c r="B18" s="36">
        <f>B17*0.9</f>
        <v>4988880</v>
      </c>
      <c r="C18" s="36">
        <f>C17*0.9</f>
        <v>4988880</v>
      </c>
      <c r="D18" s="37"/>
      <c r="E18" s="13"/>
      <c r="F18" s="26"/>
      <c r="G18" s="26"/>
      <c r="H18" s="25"/>
      <c r="I18" s="45"/>
      <c r="N18" s="25"/>
      <c r="O18" s="13"/>
    </row>
    <row r="19" spans="1:15" ht="16.5" x14ac:dyDescent="0.3">
      <c r="A19" s="31" t="s">
        <v>12</v>
      </c>
      <c r="B19" s="38">
        <f>B4*744</f>
        <v>1934400</v>
      </c>
      <c r="C19" s="38">
        <f>C4*744</f>
        <v>1934400</v>
      </c>
      <c r="D19" s="39"/>
      <c r="E19" s="13"/>
      <c r="F19" s="13"/>
      <c r="G19" s="13"/>
      <c r="I19" s="6"/>
    </row>
    <row r="20" spans="1:15" ht="16.5" x14ac:dyDescent="0.3">
      <c r="A20" s="33" t="s">
        <v>16</v>
      </c>
      <c r="B20" s="46">
        <f>B17*0.033/12</f>
        <v>15243.800000000001</v>
      </c>
      <c r="C20" s="46">
        <f>C17*0.033/12</f>
        <v>15243.800000000001</v>
      </c>
      <c r="D20" s="38"/>
      <c r="E20" s="13"/>
    </row>
    <row r="21" spans="1:15" x14ac:dyDescent="0.25">
      <c r="B21" s="23"/>
      <c r="C21" s="23"/>
    </row>
    <row r="22" spans="1:15" x14ac:dyDescent="0.25">
      <c r="B22" s="23"/>
      <c r="C22" s="23"/>
    </row>
    <row r="24" spans="1:15" x14ac:dyDescent="0.25">
      <c r="D24" t="s">
        <v>14</v>
      </c>
    </row>
    <row r="25" spans="1:15" x14ac:dyDescent="0.25">
      <c r="B25" s="52" t="s">
        <v>20</v>
      </c>
      <c r="C25" s="52" t="s">
        <v>15</v>
      </c>
      <c r="D25" s="20" t="s">
        <v>21</v>
      </c>
      <c r="E25" s="20"/>
      <c r="F25" s="20" t="s">
        <v>11</v>
      </c>
      <c r="G25" s="20" t="s">
        <v>17</v>
      </c>
      <c r="H25" s="20" t="s">
        <v>18</v>
      </c>
      <c r="I25" s="20" t="s">
        <v>19</v>
      </c>
      <c r="J25" s="20"/>
    </row>
    <row r="26" spans="1:15" ht="17.25" x14ac:dyDescent="0.3">
      <c r="B26" s="52"/>
      <c r="C26" s="52">
        <v>370</v>
      </c>
      <c r="D26" s="20"/>
      <c r="E26" s="20"/>
      <c r="F26" s="20">
        <v>2800000</v>
      </c>
      <c r="G26" s="21">
        <f t="shared" ref="G26:G32" si="0">F26/C26</f>
        <v>7567.5675675675675</v>
      </c>
      <c r="H26" s="21" t="e">
        <f>F26/D26</f>
        <v>#DIV/0!</v>
      </c>
      <c r="I26" s="21" t="e">
        <f t="shared" ref="I26:I32" si="1">F26/B26</f>
        <v>#DIV/0!</v>
      </c>
      <c r="J26" s="20">
        <f>B26/C26</f>
        <v>0</v>
      </c>
      <c r="K26" s="30"/>
    </row>
    <row r="27" spans="1:15" ht="17.25" x14ac:dyDescent="0.3">
      <c r="B27" s="52"/>
      <c r="C27" s="52"/>
      <c r="D27" s="20">
        <v>370</v>
      </c>
      <c r="E27" s="20"/>
      <c r="F27" s="20">
        <v>2800000</v>
      </c>
      <c r="G27" s="21" t="e">
        <f t="shared" si="0"/>
        <v>#DIV/0!</v>
      </c>
      <c r="H27" s="21">
        <f>F27/D27</f>
        <v>7567.5675675675675</v>
      </c>
      <c r="I27" s="21" t="e">
        <f t="shared" si="1"/>
        <v>#DIV/0!</v>
      </c>
      <c r="J27" s="20" t="e">
        <f>B27/C27</f>
        <v>#DIV/0!</v>
      </c>
      <c r="K27" s="30"/>
    </row>
    <row r="28" spans="1:15" x14ac:dyDescent="0.25">
      <c r="B28" s="52"/>
      <c r="C28" s="52">
        <v>321</v>
      </c>
      <c r="D28" s="20"/>
      <c r="E28" s="20"/>
      <c r="F28" s="21">
        <v>3200000</v>
      </c>
      <c r="G28" s="21">
        <f t="shared" si="0"/>
        <v>9968.8473520249227</v>
      </c>
      <c r="H28" s="21" t="e">
        <f t="shared" ref="H28:H32" si="2">F28/D28</f>
        <v>#DIV/0!</v>
      </c>
      <c r="I28" s="21" t="e">
        <f t="shared" si="1"/>
        <v>#DIV/0!</v>
      </c>
      <c r="J28" s="20">
        <f t="shared" ref="J28:J31" si="3">D28/C28</f>
        <v>0</v>
      </c>
    </row>
    <row r="29" spans="1:15" x14ac:dyDescent="0.25">
      <c r="B29" s="52">
        <v>1000</v>
      </c>
      <c r="C29" s="52"/>
      <c r="D29" s="20"/>
      <c r="E29" s="20"/>
      <c r="F29" s="21">
        <v>7000000</v>
      </c>
      <c r="G29" s="21" t="e">
        <f t="shared" si="0"/>
        <v>#DIV/0!</v>
      </c>
      <c r="H29" s="21" t="e">
        <f t="shared" si="2"/>
        <v>#DIV/0!</v>
      </c>
      <c r="I29" s="21">
        <f t="shared" si="1"/>
        <v>7000</v>
      </c>
      <c r="J29" s="20" t="e">
        <f t="shared" si="3"/>
        <v>#DIV/0!</v>
      </c>
    </row>
    <row r="30" spans="1:15" x14ac:dyDescent="0.25">
      <c r="B30" s="52"/>
      <c r="C30" s="52">
        <v>490</v>
      </c>
      <c r="D30" s="20"/>
      <c r="E30" s="20"/>
      <c r="F30" s="21">
        <v>5000000</v>
      </c>
      <c r="G30" s="21">
        <f t="shared" si="0"/>
        <v>10204.081632653062</v>
      </c>
      <c r="H30" s="21" t="e">
        <f t="shared" si="2"/>
        <v>#DIV/0!</v>
      </c>
      <c r="I30" s="21" t="e">
        <f t="shared" si="1"/>
        <v>#DIV/0!</v>
      </c>
      <c r="J30" s="20">
        <f t="shared" si="3"/>
        <v>0</v>
      </c>
    </row>
    <row r="31" spans="1:15" x14ac:dyDescent="0.25">
      <c r="B31" s="52">
        <v>880</v>
      </c>
      <c r="C31" s="52">
        <f>B31/1.35</f>
        <v>651.85185185185185</v>
      </c>
      <c r="D31" s="20">
        <f>C31*1.2</f>
        <v>782.22222222222217</v>
      </c>
      <c r="E31" s="20"/>
      <c r="F31" s="21">
        <v>5500000</v>
      </c>
      <c r="G31" s="21">
        <f t="shared" si="0"/>
        <v>8437.5</v>
      </c>
      <c r="H31" s="21">
        <f t="shared" si="2"/>
        <v>7031.25</v>
      </c>
      <c r="I31" s="21">
        <f t="shared" si="1"/>
        <v>6250</v>
      </c>
      <c r="J31" s="20">
        <f t="shared" si="3"/>
        <v>1.2</v>
      </c>
    </row>
    <row r="32" spans="1:15" x14ac:dyDescent="0.25">
      <c r="B32" s="52"/>
      <c r="C32" s="52"/>
      <c r="D32" s="20"/>
      <c r="E32" s="20"/>
      <c r="F32" s="20"/>
      <c r="G32" s="21" t="e">
        <f t="shared" si="0"/>
        <v>#DIV/0!</v>
      </c>
      <c r="H32" s="21" t="e">
        <f t="shared" si="2"/>
        <v>#DIV/0!</v>
      </c>
      <c r="I32" s="21" t="e">
        <f t="shared" si="1"/>
        <v>#DIV/0!</v>
      </c>
      <c r="J32" s="20"/>
    </row>
    <row r="33" spans="1:10" x14ac:dyDescent="0.25">
      <c r="B33" s="17" t="s">
        <v>22</v>
      </c>
    </row>
    <row r="34" spans="1:10" x14ac:dyDescent="0.25">
      <c r="B34" s="52">
        <f>40.98*10.764</f>
        <v>441.10871999999995</v>
      </c>
      <c r="C34" s="52">
        <v>2865399</v>
      </c>
      <c r="D34" s="20">
        <f t="shared" ref="D34:D39" si="4">C34/B34</f>
        <v>6495.9019626726049</v>
      </c>
      <c r="E34" s="20">
        <v>200650</v>
      </c>
      <c r="F34" s="20">
        <v>30000</v>
      </c>
      <c r="G34" s="21">
        <f>F34+E34+C34</f>
        <v>3096049</v>
      </c>
      <c r="H34" s="20">
        <f>G34/B34</f>
        <v>7018.7889280447698</v>
      </c>
      <c r="I34" s="21"/>
      <c r="J34" s="20"/>
    </row>
    <row r="35" spans="1:10" x14ac:dyDescent="0.25">
      <c r="B35" s="52">
        <f>30.68*10.764</f>
        <v>330.23951999999997</v>
      </c>
      <c r="C35" s="52">
        <v>2328566</v>
      </c>
      <c r="D35" s="20">
        <f t="shared" si="4"/>
        <v>7051.1427584439325</v>
      </c>
      <c r="E35" s="20">
        <v>163100</v>
      </c>
      <c r="F35" s="20">
        <v>30000</v>
      </c>
      <c r="G35" s="21">
        <f>F35+E35+C35</f>
        <v>2521666</v>
      </c>
      <c r="H35" s="20">
        <f>G35/B35</f>
        <v>7635.8698680279094</v>
      </c>
      <c r="I35" s="21"/>
      <c r="J35" s="20"/>
    </row>
    <row r="36" spans="1:10" x14ac:dyDescent="0.25">
      <c r="B36" s="52">
        <f>57.73*10.764</f>
        <v>621.40571999999997</v>
      </c>
      <c r="C36" s="52">
        <v>4500000</v>
      </c>
      <c r="D36" s="20">
        <f t="shared" si="4"/>
        <v>7241.6456031334892</v>
      </c>
      <c r="E36" s="20">
        <v>315000</v>
      </c>
      <c r="F36" s="20">
        <v>30000</v>
      </c>
      <c r="G36" s="21">
        <f>F36+E36+C36</f>
        <v>4845000</v>
      </c>
      <c r="H36" s="20">
        <f>G36/B36</f>
        <v>7796.8384327070571</v>
      </c>
      <c r="I36" s="20"/>
      <c r="J36" s="21">
        <f>B15/D36</f>
        <v>1.132339312</v>
      </c>
    </row>
    <row r="37" spans="1:10" ht="15.75" x14ac:dyDescent="0.25">
      <c r="A37" s="15"/>
      <c r="B37" s="52">
        <f>41.46*10.764</f>
        <v>446.27544</v>
      </c>
      <c r="C37" s="52">
        <v>2646417</v>
      </c>
      <c r="D37" s="20">
        <f t="shared" si="4"/>
        <v>5930.0081581903769</v>
      </c>
      <c r="E37" s="20">
        <v>392000</v>
      </c>
      <c r="F37" s="20">
        <v>30000</v>
      </c>
      <c r="G37" s="21">
        <f>F37+E37+C37</f>
        <v>3068417</v>
      </c>
      <c r="H37" s="20">
        <f>G37/B37</f>
        <v>6875.6125141011571</v>
      </c>
      <c r="I37" s="20"/>
      <c r="J37" s="20"/>
    </row>
    <row r="38" spans="1:10" ht="15.75" x14ac:dyDescent="0.25">
      <c r="A38" s="15"/>
      <c r="B38" s="52">
        <f>28*10.764</f>
        <v>301.392</v>
      </c>
      <c r="C38" s="52">
        <v>2900000</v>
      </c>
      <c r="D38" s="20">
        <f t="shared" si="4"/>
        <v>9622.0204915857084</v>
      </c>
      <c r="E38" s="20">
        <v>288000</v>
      </c>
      <c r="F38" s="20">
        <v>30000</v>
      </c>
      <c r="G38" s="21">
        <f>F38+E38+C38</f>
        <v>3218000</v>
      </c>
      <c r="H38" s="20">
        <f>G38/B38</f>
        <v>10677.12480755959</v>
      </c>
      <c r="I38" s="20"/>
      <c r="J38" s="20"/>
    </row>
    <row r="39" spans="1:10" ht="15.75" x14ac:dyDescent="0.25">
      <c r="A39" s="15"/>
      <c r="B39" s="52"/>
      <c r="C39" s="52"/>
      <c r="D39" s="20" t="e">
        <f t="shared" si="4"/>
        <v>#DIV/0!</v>
      </c>
      <c r="E39" s="20"/>
      <c r="F39" s="20"/>
      <c r="G39" s="20"/>
      <c r="H39" s="20"/>
      <c r="I39" s="20"/>
      <c r="J39" s="20"/>
    </row>
    <row r="40" spans="1:10" ht="15.75" x14ac:dyDescent="0.25">
      <c r="A40" s="15"/>
    </row>
    <row r="41" spans="1:10" ht="15.75" x14ac:dyDescent="0.25">
      <c r="A41" s="15"/>
    </row>
    <row r="42" spans="1:10" ht="15.75" x14ac:dyDescent="0.25">
      <c r="A42" s="15"/>
    </row>
    <row r="43" spans="1:10" ht="15.75" x14ac:dyDescent="0.25">
      <c r="A43" s="15"/>
    </row>
    <row r="63" spans="4:6" x14ac:dyDescent="0.25">
      <c r="D63" s="13"/>
      <c r="E63" s="13"/>
      <c r="F63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tabSelected="1" topLeftCell="A22" workbookViewId="0">
      <selection activeCell="A49" sqref="A4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Sheet6</vt:lpstr>
      <vt:lpstr>Sheet5</vt:lpstr>
      <vt:lpstr>Sheet4</vt:lpstr>
      <vt:lpstr>Sheet2</vt:lpstr>
      <vt:lpstr>Sheet3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2024-04-29T07:24:28Z</dcterms:modified>
</cp:coreProperties>
</file>