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ME Vashi Turbhe Branch (Sector 19)\Neena Vijay kakkar\"/>
    </mc:Choice>
  </mc:AlternateContent>
  <xr:revisionPtr revIDLastSave="0" documentId="13_ncr:1_{385A5067-E988-4CA1-B13D-43601FBF8C22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S27" i="4" l="1"/>
  <c r="R33" i="4"/>
  <c r="R31" i="4"/>
  <c r="T27" i="4" l="1"/>
  <c r="T26" i="4"/>
  <c r="T28" i="4" l="1"/>
  <c r="P8" i="4" l="1"/>
  <c r="Q7" i="4"/>
  <c r="S7" i="4"/>
  <c r="P6" i="4"/>
  <c r="V5" i="4" l="1"/>
  <c r="U5" i="4"/>
  <c r="P5" i="4"/>
  <c r="J22" i="4"/>
  <c r="O27" i="4"/>
  <c r="J27" i="4"/>
  <c r="I29" i="4"/>
  <c r="I28" i="4"/>
  <c r="I26" i="4" l="1"/>
  <c r="I25" i="4"/>
  <c r="I24" i="4"/>
  <c r="I22" i="4"/>
  <c r="P12" i="4" l="1"/>
  <c r="Q12" i="4" s="1"/>
  <c r="P11" i="4"/>
  <c r="Q11" i="4" s="1"/>
  <c r="P10" i="4"/>
  <c r="Q10" i="4" s="1"/>
  <c r="P9" i="4"/>
  <c r="Q9" i="4" s="1"/>
  <c r="Q8" i="4"/>
  <c r="P7" i="4"/>
  <c r="Q6" i="4"/>
  <c r="Q5" i="4"/>
  <c r="Q4" i="4"/>
  <c r="P3" i="4"/>
  <c r="Q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<sst xmlns="http://schemas.openxmlformats.org/spreadsheetml/2006/main" count="136" uniqueCount="27">
  <si>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</si>
  <si>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</si>
  <si>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</si>
  <si>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</si>
  <si>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</si>
  <si>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</si>
  <si>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</si>
  <si>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</si>
  <si>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</si>
  <si>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</si>
  <si>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</si>
  <si>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</si>
  <si>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</si>
  <si>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Shop No 28, Ground Floor, Shreeji Sangh CHSL, Plot No. 15, Sector 7, Village - New Panvael, </t>
  </si>
  <si>
    <t xml:space="preserve">Carpet area </t>
  </si>
  <si>
    <t>loft</t>
  </si>
  <si>
    <t>bua</t>
  </si>
  <si>
    <t>sa</t>
  </si>
  <si>
    <t>rate</t>
  </si>
  <si>
    <t>rate on ca</t>
  </si>
  <si>
    <t>shop Nos. 26, 27 &amp; 28 mered. Valuaiton for 28 only</t>
  </si>
  <si>
    <t>20.03.2024</t>
  </si>
  <si>
    <t>11.01.24</t>
  </si>
  <si>
    <t>05.12.23</t>
  </si>
  <si>
    <t>03.10.23</t>
  </si>
  <si>
    <t>previous report - 2013 for O. no. 27 &amp; 28</t>
  </si>
  <si>
    <t>fmv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</si>
</sst>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173686</xdr:colOff>
      <xdr:row>42</xdr:row>
      <xdr:rowOff>77264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101A2D-2ED1-48DF-92C3-25B9F5DF0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023286" cy="7621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23</xdr:col>
      <xdr:colOff>30451</xdr:colOff>
      <xdr:row>41</xdr:row>
      <xdr:rowOff>172405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FBCF2A-EF5E-4C18-863E-7A0326490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3441651" cy="68399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135581</xdr:colOff>
      <xdr:row>40</xdr:row>
      <xdr:rowOff>1037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129700-4288-4EA8-A47A-8B996713D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5985181" cy="743053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46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DA65AB-62D9-43B8-A677-47B02E6D8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724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400050</xdr:colOff>
      <xdr:row>57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31E424-3F8E-4563-902F-FAC179D5D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78450" cy="96488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400050</xdr:colOff>
      <xdr:row>48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35464E-5F89-4531-A1A3-A9690A7AA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78450" cy="92773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400050</xdr:colOff>
      <xdr:row>53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8DEFD5-61DE-4B5E-90DE-F326D42CE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78450" cy="9906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400050</xdr:colOff>
      <xdr:row>52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88AAEB-5D81-4CFD-B662-CFC089BFB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78450" cy="9848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N22" sqref="N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4.28515625" customWidth="1"/>
    <col min="16" max="16" width="13.5703125" customWidth="1"/>
    <col min="17" max="17" width="13.42578125" customWidth="1"/>
    <col min="18" max="18" width="16" customWidth="1"/>
    <col min="19" max="19" width="6.28515625" customWidth="1"/>
    <col min="21" max="21" width="11.710937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125</v>
      </c>
      <c r="C2" s="4">
        <f>B2*1.2</f>
        <v>150</v>
      </c>
      <c r="D2" s="4">
        <f t="shared" ref="D2:D13" si="2">C2*1.2</f>
        <v>180</v>
      </c>
      <c r="E2" s="5">
        <f t="shared" ref="E2:E13" si="3">R2</f>
        <v>4000000</v>
      </c>
      <c r="F2" s="15">
        <f t="shared" ref="F2:F13" si="4">ROUND((E2/B2),0)</f>
        <v>32000</v>
      </c>
      <c r="G2" s="10">
        <f t="shared" ref="G2:G13" si="5">ROUND((E2/C2),0)</f>
        <v>26667</v>
      </c>
      <c r="H2" s="10">
        <f t="shared" ref="H2:H13" si="6">ROUND((E2/D2),0)</f>
        <v>22222</v>
      </c>
      <c r="I2" s="4" t="e">
        <f>#REF!</f>
        <v>#REF!</v>
      </c>
      <c r="J2" s="4">
        <f t="shared" ref="J2:J13" si="7">S2</f>
        <v>0</v>
      </c>
      <c r="O2">
        <v>0</v>
      </c>
      <c r="P2">
        <v>150</v>
      </c>
      <c r="Q2">
        <f t="shared" ref="Q2:Q12" si="8">P2/1.2</f>
        <v>125</v>
      </c>
      <c r="R2" s="2">
        <v>4000000</v>
      </c>
      <c r="S2" s="8"/>
      <c r="T2" s="8"/>
    </row>
    <row r="3" spans="1:22" x14ac:dyDescent="0.25">
      <c r="A3" s="4">
        <f t="shared" si="0"/>
        <v>0</v>
      </c>
      <c r="B3" s="4">
        <f t="shared" si="1"/>
        <v>235</v>
      </c>
      <c r="C3" s="4">
        <f t="shared" ref="C3:C15" si="9">B3*1.2</f>
        <v>282</v>
      </c>
      <c r="D3" s="4">
        <f t="shared" si="2"/>
        <v>338.4</v>
      </c>
      <c r="E3" s="5">
        <f t="shared" si="3"/>
        <v>7000000</v>
      </c>
      <c r="F3" s="15">
        <f t="shared" si="4"/>
        <v>29787</v>
      </c>
      <c r="G3" s="10">
        <f t="shared" si="5"/>
        <v>24823</v>
      </c>
      <c r="H3" s="10">
        <f t="shared" si="6"/>
        <v>20686</v>
      </c>
      <c r="I3" s="4" t="e">
        <f>#REF!</f>
        <v>#REF!</v>
      </c>
      <c r="J3" s="4">
        <f t="shared" si="7"/>
        <v>0</v>
      </c>
      <c r="O3">
        <v>0</v>
      </c>
      <c r="P3">
        <f t="shared" ref="P3:P12" si="10">O3/1.2</f>
        <v>0</v>
      </c>
      <c r="Q3">
        <v>235</v>
      </c>
      <c r="R3" s="2">
        <v>7000000</v>
      </c>
      <c r="S3" s="8"/>
      <c r="T3" s="8"/>
    </row>
    <row r="4" spans="1:22" x14ac:dyDescent="0.25">
      <c r="A4" s="4">
        <f t="shared" si="0"/>
        <v>0</v>
      </c>
      <c r="B4" s="4">
        <f t="shared" si="1"/>
        <v>337.5</v>
      </c>
      <c r="C4" s="4">
        <f t="shared" si="9"/>
        <v>405</v>
      </c>
      <c r="D4" s="4">
        <f t="shared" si="2"/>
        <v>486</v>
      </c>
      <c r="E4" s="5">
        <f t="shared" si="3"/>
        <v>7000000</v>
      </c>
      <c r="F4" s="10">
        <f t="shared" si="4"/>
        <v>20741</v>
      </c>
      <c r="G4" s="10">
        <f t="shared" si="5"/>
        <v>17284</v>
      </c>
      <c r="H4" s="10">
        <f t="shared" si="6"/>
        <v>14403</v>
      </c>
      <c r="I4" s="4" t="e">
        <f>#REF!</f>
        <v>#REF!</v>
      </c>
      <c r="J4" s="4">
        <f t="shared" si="7"/>
        <v>0</v>
      </c>
      <c r="O4">
        <v>0</v>
      </c>
      <c r="P4">
        <v>405</v>
      </c>
      <c r="Q4">
        <f t="shared" si="8"/>
        <v>337.5</v>
      </c>
      <c r="R4" s="2">
        <v>7000000</v>
      </c>
      <c r="S4" s="8"/>
      <c r="T4" s="8"/>
    </row>
    <row r="5" spans="1:22" x14ac:dyDescent="0.25">
      <c r="A5" s="4">
        <f t="shared" si="0"/>
        <v>0</v>
      </c>
      <c r="B5" s="4">
        <f t="shared" si="1"/>
        <v>261.02699999999999</v>
      </c>
      <c r="C5" s="4">
        <f t="shared" si="9"/>
        <v>313.23239999999998</v>
      </c>
      <c r="D5" s="4">
        <f t="shared" si="2"/>
        <v>375.87887999999998</v>
      </c>
      <c r="E5" s="5">
        <f t="shared" si="3"/>
        <v>6200000</v>
      </c>
      <c r="F5" s="10">
        <f t="shared" si="4"/>
        <v>23752</v>
      </c>
      <c r="G5" s="10">
        <f t="shared" si="5"/>
        <v>19794</v>
      </c>
      <c r="H5" s="10">
        <f t="shared" si="6"/>
        <v>16495</v>
      </c>
      <c r="I5" s="4" t="e">
        <f>#REF!</f>
        <v>#REF!</v>
      </c>
      <c r="J5" s="4" t="str">
        <f t="shared" si="7"/>
        <v>20.03.2024</v>
      </c>
      <c r="O5">
        <v>0</v>
      </c>
      <c r="P5">
        <f>29.1*10.764</f>
        <v>313.23239999999998</v>
      </c>
      <c r="Q5">
        <f t="shared" si="8"/>
        <v>261.02699999999999</v>
      </c>
      <c r="R5" s="2">
        <v>6200000</v>
      </c>
      <c r="S5" s="8" t="s">
        <v>21</v>
      </c>
      <c r="T5" s="8"/>
      <c r="U5" s="2">
        <f>R5+434000+30000</f>
        <v>6664000</v>
      </c>
      <c r="V5">
        <f>U5/Q5</f>
        <v>25529.926022978467</v>
      </c>
    </row>
    <row r="6" spans="1:22" x14ac:dyDescent="0.25">
      <c r="A6" s="4">
        <f t="shared" si="0"/>
        <v>0</v>
      </c>
      <c r="B6" s="4">
        <f t="shared" si="1"/>
        <v>102.52709999999999</v>
      </c>
      <c r="C6" s="4">
        <f t="shared" si="9"/>
        <v>123.03251999999998</v>
      </c>
      <c r="D6" s="4">
        <f t="shared" si="2"/>
        <v>147.63902399999998</v>
      </c>
      <c r="E6" s="5">
        <f t="shared" si="3"/>
        <v>1350000</v>
      </c>
      <c r="F6" s="10">
        <f t="shared" si="4"/>
        <v>13167</v>
      </c>
      <c r="G6" s="10">
        <f t="shared" si="5"/>
        <v>10973</v>
      </c>
      <c r="H6" s="10">
        <f t="shared" si="6"/>
        <v>9144</v>
      </c>
      <c r="I6" s="4" t="e">
        <f>#REF!</f>
        <v>#REF!</v>
      </c>
      <c r="J6" s="4" t="str">
        <f t="shared" si="7"/>
        <v>11.01.24</v>
      </c>
      <c r="O6">
        <v>0</v>
      </c>
      <c r="P6">
        <f>11.43*10.764</f>
        <v>123.03251999999999</v>
      </c>
      <c r="Q6">
        <f t="shared" si="8"/>
        <v>102.52709999999999</v>
      </c>
      <c r="R6" s="2">
        <v>1350000</v>
      </c>
      <c r="S6" s="8" t="s">
        <v>22</v>
      </c>
      <c r="T6" s="8"/>
    </row>
    <row r="7" spans="1:22" x14ac:dyDescent="0.25">
      <c r="A7" s="4">
        <f t="shared" si="0"/>
        <v>0</v>
      </c>
      <c r="B7" s="4">
        <f t="shared" si="1"/>
        <v>266</v>
      </c>
      <c r="C7" s="4">
        <f t="shared" si="9"/>
        <v>319.2</v>
      </c>
      <c r="D7" s="4">
        <f t="shared" si="2"/>
        <v>383.03999999999996</v>
      </c>
      <c r="E7" s="5">
        <f t="shared" si="3"/>
        <v>4000000</v>
      </c>
      <c r="F7" s="10">
        <f t="shared" si="4"/>
        <v>15038</v>
      </c>
      <c r="G7" s="10">
        <f t="shared" si="5"/>
        <v>12531</v>
      </c>
      <c r="H7" s="10">
        <f t="shared" si="6"/>
        <v>10443</v>
      </c>
      <c r="I7" s="4" t="e">
        <f>#REF!</f>
        <v>#REF!</v>
      </c>
      <c r="J7" s="4">
        <f t="shared" si="7"/>
        <v>32</v>
      </c>
      <c r="O7">
        <v>0</v>
      </c>
      <c r="P7">
        <f t="shared" si="10"/>
        <v>0</v>
      </c>
      <c r="Q7">
        <f>234+32</f>
        <v>266</v>
      </c>
      <c r="R7" s="2">
        <v>4000000</v>
      </c>
      <c r="S7" s="8">
        <f>80*40%</f>
        <v>32</v>
      </c>
      <c r="T7" s="8" t="s">
        <v>23</v>
      </c>
    </row>
    <row r="8" spans="1:22" x14ac:dyDescent="0.25">
      <c r="A8" s="4">
        <f t="shared" si="0"/>
        <v>0</v>
      </c>
      <c r="B8" s="4">
        <f t="shared" si="1"/>
        <v>95.530500000000004</v>
      </c>
      <c r="C8" s="4">
        <f t="shared" si="9"/>
        <v>114.6366</v>
      </c>
      <c r="D8" s="4">
        <f t="shared" si="2"/>
        <v>137.56392</v>
      </c>
      <c r="E8" s="5">
        <f t="shared" si="3"/>
        <v>2200000</v>
      </c>
      <c r="F8" s="15">
        <f t="shared" si="4"/>
        <v>23029</v>
      </c>
      <c r="G8" s="10">
        <f t="shared" si="5"/>
        <v>19191</v>
      </c>
      <c r="H8" s="10">
        <f t="shared" si="6"/>
        <v>15993</v>
      </c>
      <c r="I8" s="4" t="e">
        <f>#REF!</f>
        <v>#REF!</v>
      </c>
      <c r="J8" s="4" t="str">
        <f t="shared" si="7"/>
        <v>03.10.23</v>
      </c>
      <c r="O8">
        <v>0</v>
      </c>
      <c r="P8">
        <f>10.65*10.764</f>
        <v>114.6366</v>
      </c>
      <c r="Q8">
        <f t="shared" si="8"/>
        <v>95.530500000000004</v>
      </c>
      <c r="R8" s="2">
        <v>2200000</v>
      </c>
      <c r="S8" s="8" t="s">
        <v>24</v>
      </c>
      <c r="T8" s="8"/>
    </row>
    <row r="9" spans="1:22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25</v>
      </c>
    </row>
    <row r="19" spans="7:24" x14ac:dyDescent="0.25">
      <c r="H19" t="s">
        <v>14</v>
      </c>
      <c r="I19">
        <v>564</v>
      </c>
    </row>
    <row r="20" spans="7:24" x14ac:dyDescent="0.25">
      <c r="H20" t="s">
        <v>15</v>
      </c>
      <c r="I20">
        <v>81</v>
      </c>
    </row>
    <row r="21" spans="7:24" x14ac:dyDescent="0.25">
      <c r="J21">
        <v>23000</v>
      </c>
    </row>
    <row r="22" spans="7:24" x14ac:dyDescent="0.25">
      <c r="G22" s="6"/>
      <c r="H22" s="6" t="s">
        <v>16</v>
      </c>
      <c r="I22">
        <f>I19*1.2</f>
        <v>676.8</v>
      </c>
      <c r="J22">
        <f>J21*I21</f>
        <v>0</v>
      </c>
    </row>
    <row r="24" spans="7:24" x14ac:dyDescent="0.25">
      <c r="H24" t="s">
        <v>17</v>
      </c>
      <c r="I24">
        <f>I22*1.3</f>
        <v>879.83999999999992</v>
      </c>
      <c r="P24" s="11" t="s">
        <v>20</v>
      </c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15</v>
      </c>
      <c r="I25">
        <f>I20*30%</f>
        <v>24.3</v>
      </c>
      <c r="P25" s="11"/>
      <c r="Q25" s="14"/>
      <c r="R25" s="14"/>
      <c r="S25" t="s">
        <v>18</v>
      </c>
      <c r="T25" s="14" t="s">
        <v>26</v>
      </c>
      <c r="U25" s="14"/>
      <c r="V25" s="11"/>
      <c r="W25" s="11"/>
      <c r="X25" s="11"/>
    </row>
    <row r="26" spans="7:24" x14ac:dyDescent="0.25">
      <c r="I26">
        <f>I25+I24</f>
        <v>904.13999999999987</v>
      </c>
      <c r="P26" s="11"/>
      <c r="Q26" s="11" t="s">
        <v>16</v>
      </c>
      <c r="R26" s="11">
        <v>280</v>
      </c>
      <c r="S26">
        <v>26000</v>
      </c>
      <c r="T26" s="11">
        <f>S26*R26</f>
        <v>7280000</v>
      </c>
      <c r="U26" s="11"/>
      <c r="V26" s="11"/>
      <c r="W26" s="11"/>
      <c r="X26" s="11"/>
    </row>
    <row r="27" spans="7:24" x14ac:dyDescent="0.25">
      <c r="H27" t="s">
        <v>18</v>
      </c>
      <c r="I27">
        <v>13500</v>
      </c>
      <c r="J27">
        <f>I27*1.3</f>
        <v>17550</v>
      </c>
      <c r="O27">
        <f>J27*1.5</f>
        <v>26325</v>
      </c>
      <c r="P27" s="11"/>
      <c r="Q27" s="11" t="s">
        <v>15</v>
      </c>
      <c r="R27" s="11">
        <v>95</v>
      </c>
      <c r="S27">
        <f>S26/2</f>
        <v>13000</v>
      </c>
      <c r="T27" s="11">
        <f>S27*R27</f>
        <v>1235000</v>
      </c>
      <c r="U27" s="11"/>
      <c r="V27" s="11"/>
      <c r="W27" s="11"/>
      <c r="X27" s="11"/>
    </row>
    <row r="28" spans="7:24" x14ac:dyDescent="0.25">
      <c r="I28">
        <f>I27*I26</f>
        <v>12205889.999999998</v>
      </c>
      <c r="P28" s="11"/>
      <c r="Q28" s="11"/>
      <c r="R28" s="12"/>
      <c r="T28" s="12">
        <f>T27+T26</f>
        <v>8515000</v>
      </c>
      <c r="U28" s="12"/>
      <c r="V28" s="11"/>
      <c r="W28" s="11"/>
      <c r="X28" s="11"/>
    </row>
    <row r="29" spans="7:24" x14ac:dyDescent="0.25">
      <c r="H29" t="s">
        <v>19</v>
      </c>
      <c r="I29">
        <f>I28/I22</f>
        <v>18034.707446808508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>
        <f>R27+R26</f>
        <v>375</v>
      </c>
      <c r="T31" s="11"/>
      <c r="U31" s="11"/>
      <c r="V31" s="11"/>
      <c r="W31" s="11"/>
      <c r="X31" s="11"/>
    </row>
    <row r="32" spans="7:24" x14ac:dyDescent="0.25">
      <c r="P32" s="11"/>
      <c r="Q32" s="11"/>
      <c r="R32" s="11">
        <v>25000</v>
      </c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>
        <f>R32*R31</f>
        <v>9375000</v>
      </c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G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B2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2024-04-24T11:49:48Z</dcterms:modified>
</cp:coreProperties>
</file>