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Malad (W)\Harshad Ganpatrao Surve\"/>
    </mc:Choice>
  </mc:AlternateContent>
  <xr:revisionPtr revIDLastSave="0" documentId="13_ncr:1_{F696998B-91A5-41EA-B7BF-4C6C5B324D8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E18" i="4" l="1"/>
  <c r="U5" i="4"/>
  <c r="P5" i="4"/>
  <c r="P4" i="4"/>
  <c r="I18" i="4"/>
  <c r="N23" i="4"/>
  <c r="N22" i="4"/>
  <c r="H21" i="4"/>
  <c r="H28" i="4"/>
  <c r="I19" i="4"/>
  <c r="Q12" i="4" l="1"/>
  <c r="P12" i="4"/>
  <c r="P11" i="4"/>
  <c r="Q11" i="4" s="1"/>
  <c r="Q10" i="4"/>
  <c r="P10" i="4"/>
  <c r="P9" i="4"/>
  <c r="Q9" i="4" s="1"/>
  <c r="Q8" i="4"/>
  <c r="P8" i="4"/>
  <c r="P7" i="4"/>
  <c r="P6" i="4"/>
  <c r="Q5" i="4"/>
  <c r="Q4" i="4"/>
  <c r="Q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<sst xmlns="http://schemas.openxmlformats.org/spreadsheetml/2006/main" count="180" uniqueCount="33">
  <si>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</si>
  <si>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</si>
  <si>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</si>
  <si>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</si>
  <si>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</si>
  <si>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</si>
  <si>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</si>
  <si>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</si>
  <si>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</si>
  <si>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</si>
  <si>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</si>
  <si>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</si>
  <si>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</si>
  <si>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Shop No 24, Ground Floor, Gala Commercial Complex, S V Road, Sainath Road, Malad West,</t>
  </si>
  <si>
    <t>bua</t>
  </si>
  <si>
    <t>fmv</t>
  </si>
  <si>
    <t>agreement  - 2016</t>
  </si>
  <si>
    <t>av</t>
  </si>
  <si>
    <t>sd</t>
  </si>
  <si>
    <t>rd</t>
  </si>
  <si>
    <t>bv</t>
  </si>
  <si>
    <t>oc -2003</t>
  </si>
  <si>
    <t>mca</t>
  </si>
  <si>
    <t>mezzanine</t>
  </si>
  <si>
    <t>height - 5.36</t>
  </si>
  <si>
    <t>height - 6.03</t>
  </si>
  <si>
    <t>ls - 60 to 65 lakhs</t>
  </si>
  <si>
    <t>ca - plan</t>
  </si>
  <si>
    <t>rate on bua</t>
  </si>
  <si>
    <t>mv</t>
  </si>
  <si>
    <t>31.10.23</t>
  </si>
  <si>
    <t>13.09.23</t>
  </si>
  <si>
    <t>04.01.23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</si>
</sst>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144682</xdr:colOff>
      <xdr:row>37</xdr:row>
      <xdr:rowOff>134289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345E516-E90D-4C3C-A0D5-4FCB9FC34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946282" cy="672558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409575</xdr:colOff>
      <xdr:row>48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82DFBDB-8128-40B4-8D09-C70916E6FE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87975" cy="8143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D25937-1040-4B96-A606-90CF69DC85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8486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45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9FB7787-9357-4A19-8CF4-30D4687635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21</xdr:col>
      <xdr:colOff>154208</xdr:colOff>
      <xdr:row>40</xdr:row>
      <xdr:rowOff>124720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A24414-4E16-4098-951E-7060280CE2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2955808" cy="641122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28</xdr:col>
      <xdr:colOff>592504</xdr:colOff>
      <xdr:row>41</xdr:row>
      <xdr:rowOff>105880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6FD4BF-937E-41A7-90E4-67ED1873CF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4003704" cy="79163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D24" sqref="D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  <c r="V1" s="1" t="s">
        <v>29</v>
      </c>
    </row>
    <row r="2" spans="1:22" x14ac:dyDescent="0.25">
      <c r="A2" s="4">
        <f t="shared" ref="A2:A15" si="0">N2</f>
        <v>0</v>
      </c>
      <c r="B2" s="4">
        <f t="shared" ref="B2:B15" si="1">Q2</f>
        <v>110</v>
      </c>
      <c r="C2" s="4">
        <f>B2*1.2</f>
        <v>132</v>
      </c>
      <c r="D2" s="4">
        <f t="shared" ref="D2:D13" si="2">C2*1.2</f>
        <v>158.4</v>
      </c>
      <c r="E2" s="5">
        <f t="shared" ref="E2:E13" si="3">R2</f>
        <v>9500000</v>
      </c>
      <c r="F2" s="10">
        <f t="shared" ref="F2:F13" si="4">ROUND((E2/B2),0)</f>
        <v>86364</v>
      </c>
      <c r="G2" s="10">
        <f t="shared" ref="G2:G13" si="5">ROUND((E2/C2),0)</f>
        <v>71970</v>
      </c>
      <c r="H2" s="10">
        <f t="shared" ref="H2:H13" si="6">ROUND((E2/D2),0)</f>
        <v>59975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110</v>
      </c>
      <c r="R2" s="2">
        <v>9500000</v>
      </c>
      <c r="S2" s="8"/>
      <c r="T2" s="8"/>
    </row>
    <row r="3" spans="1:22" x14ac:dyDescent="0.25">
      <c r="A3" s="4">
        <f t="shared" si="0"/>
        <v>0</v>
      </c>
      <c r="B3" s="4">
        <f t="shared" si="1"/>
        <v>50</v>
      </c>
      <c r="C3" s="4">
        <f t="shared" ref="C3:C15" si="9">B3*1.2</f>
        <v>60</v>
      </c>
      <c r="D3" s="4">
        <f t="shared" si="2"/>
        <v>72</v>
      </c>
      <c r="E3" s="5">
        <f t="shared" si="3"/>
        <v>900000</v>
      </c>
      <c r="F3" s="10">
        <f t="shared" si="4"/>
        <v>18000</v>
      </c>
      <c r="G3" s="10">
        <f t="shared" si="5"/>
        <v>15000</v>
      </c>
      <c r="H3" s="10">
        <f t="shared" si="6"/>
        <v>12500</v>
      </c>
      <c r="I3" s="4" t="e">
        <f>#REF!</f>
        <v>#REF!</v>
      </c>
      <c r="J3" s="4" t="str">
        <f t="shared" si="7"/>
        <v>31.10.23</v>
      </c>
      <c r="O3">
        <v>0</v>
      </c>
      <c r="P3">
        <v>60</v>
      </c>
      <c r="Q3">
        <f t="shared" ref="Q2:Q12" si="10">P3/1.2</f>
        <v>50</v>
      </c>
      <c r="R3" s="2">
        <v>900000</v>
      </c>
      <c r="S3" s="8" t="s">
        <v>30</v>
      </c>
      <c r="T3" s="8"/>
      <c r="V3">
        <v>1230685</v>
      </c>
    </row>
    <row r="4" spans="1:22" x14ac:dyDescent="0.25">
      <c r="A4" s="4">
        <f t="shared" si="0"/>
        <v>0</v>
      </c>
      <c r="B4" s="4">
        <f t="shared" si="1"/>
        <v>39.647399999999998</v>
      </c>
      <c r="C4" s="4">
        <f t="shared" si="9"/>
        <v>47.576879999999996</v>
      </c>
      <c r="D4" s="4">
        <f t="shared" si="2"/>
        <v>57.092255999999992</v>
      </c>
      <c r="E4" s="5">
        <f t="shared" si="3"/>
        <v>921000</v>
      </c>
      <c r="F4" s="10">
        <f t="shared" si="4"/>
        <v>23230</v>
      </c>
      <c r="G4" s="10">
        <f t="shared" si="5"/>
        <v>19358</v>
      </c>
      <c r="H4" s="10">
        <f t="shared" si="6"/>
        <v>16132</v>
      </c>
      <c r="I4" s="4" t="e">
        <f>#REF!</f>
        <v>#REF!</v>
      </c>
      <c r="J4" s="4" t="str">
        <f t="shared" si="7"/>
        <v>13.09.23</v>
      </c>
      <c r="O4">
        <v>0</v>
      </c>
      <c r="P4">
        <f>4.42*10.764</f>
        <v>47.576879999999996</v>
      </c>
      <c r="Q4">
        <f t="shared" si="10"/>
        <v>39.647399999999998</v>
      </c>
      <c r="R4" s="2">
        <v>921000</v>
      </c>
      <c r="S4" s="8" t="s">
        <v>31</v>
      </c>
      <c r="T4" s="8"/>
    </row>
    <row r="5" spans="1:22" x14ac:dyDescent="0.25">
      <c r="A5" s="4">
        <f t="shared" si="0"/>
        <v>0</v>
      </c>
      <c r="B5" s="4">
        <f t="shared" si="1"/>
        <v>55.075800000000001</v>
      </c>
      <c r="C5" s="4">
        <f t="shared" si="9"/>
        <v>66.090959999999995</v>
      </c>
      <c r="D5" s="4">
        <f t="shared" si="2"/>
        <v>79.309151999999997</v>
      </c>
      <c r="E5" s="5">
        <f t="shared" si="3"/>
        <v>1677500</v>
      </c>
      <c r="F5" s="10">
        <f t="shared" si="4"/>
        <v>30458</v>
      </c>
      <c r="G5" s="15">
        <f t="shared" si="5"/>
        <v>25382</v>
      </c>
      <c r="H5" s="10">
        <f t="shared" si="6"/>
        <v>21151</v>
      </c>
      <c r="I5" s="4" t="e">
        <f>#REF!</f>
        <v>#REF!</v>
      </c>
      <c r="J5" s="4" t="str">
        <f t="shared" si="7"/>
        <v>04.01.23</v>
      </c>
      <c r="O5">
        <v>0</v>
      </c>
      <c r="P5">
        <f>6.14*10.764</f>
        <v>66.090959999999995</v>
      </c>
      <c r="Q5">
        <f t="shared" si="10"/>
        <v>55.075800000000001</v>
      </c>
      <c r="R5" s="2">
        <v>1677500</v>
      </c>
      <c r="S5" s="8" t="s">
        <v>32</v>
      </c>
      <c r="T5" s="8"/>
      <c r="U5">
        <f>G5*1.2</f>
        <v>30458.399999999998</v>
      </c>
    </row>
    <row r="6" spans="1:22" x14ac:dyDescent="0.25">
      <c r="A6" s="4">
        <f t="shared" si="0"/>
        <v>0</v>
      </c>
      <c r="B6" s="4">
        <f t="shared" si="1"/>
        <v>280</v>
      </c>
      <c r="C6" s="4">
        <f t="shared" si="9"/>
        <v>336</v>
      </c>
      <c r="D6" s="4">
        <f t="shared" si="2"/>
        <v>403.2</v>
      </c>
      <c r="E6" s="5">
        <f t="shared" si="3"/>
        <v>15000000</v>
      </c>
      <c r="F6" s="10">
        <f t="shared" si="4"/>
        <v>53571</v>
      </c>
      <c r="G6" s="15">
        <f t="shared" si="5"/>
        <v>44643</v>
      </c>
      <c r="H6" s="10">
        <f t="shared" si="6"/>
        <v>37202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280</v>
      </c>
      <c r="R6" s="2">
        <v>15000000</v>
      </c>
      <c r="S6" s="8"/>
      <c r="T6" s="8"/>
    </row>
    <row r="7" spans="1:22" x14ac:dyDescent="0.25">
      <c r="A7" s="4">
        <f t="shared" si="0"/>
        <v>0</v>
      </c>
      <c r="B7" s="4">
        <f t="shared" si="1"/>
        <v>500</v>
      </c>
      <c r="C7" s="4">
        <f t="shared" si="9"/>
        <v>600</v>
      </c>
      <c r="D7" s="4">
        <f t="shared" si="2"/>
        <v>720</v>
      </c>
      <c r="E7" s="5">
        <f t="shared" si="3"/>
        <v>25100000</v>
      </c>
      <c r="F7" s="10">
        <f t="shared" si="4"/>
        <v>50200</v>
      </c>
      <c r="G7" s="15">
        <f t="shared" si="5"/>
        <v>41833</v>
      </c>
      <c r="H7" s="10">
        <f t="shared" si="6"/>
        <v>34861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500</v>
      </c>
      <c r="R7" s="2">
        <v>25100000</v>
      </c>
      <c r="S7" s="8"/>
      <c r="T7" s="8"/>
    </row>
    <row r="8" spans="1:22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2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2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5:24" x14ac:dyDescent="0.25">
      <c r="G17" t="s">
        <v>13</v>
      </c>
    </row>
    <row r="18" spans="5:24" x14ac:dyDescent="0.25">
      <c r="E18">
        <f>H18*46000</f>
        <v>4462000</v>
      </c>
      <c r="G18" t="s">
        <v>27</v>
      </c>
      <c r="H18">
        <v>97</v>
      </c>
      <c r="I18">
        <f>H19/H18</f>
        <v>1.2371134020618557</v>
      </c>
    </row>
    <row r="19" spans="5:24" x14ac:dyDescent="0.25">
      <c r="G19" t="s">
        <v>14</v>
      </c>
      <c r="H19">
        <v>120</v>
      </c>
      <c r="I19">
        <f>11.16*10.764</f>
        <v>120.12624</v>
      </c>
    </row>
    <row r="20" spans="5:24" x14ac:dyDescent="0.25">
      <c r="G20" t="s">
        <v>28</v>
      </c>
      <c r="H20">
        <v>40000</v>
      </c>
    </row>
    <row r="21" spans="5:24" x14ac:dyDescent="0.25">
      <c r="G21" t="s">
        <v>15</v>
      </c>
      <c r="H21">
        <f>H20*H19</f>
        <v>4800000</v>
      </c>
    </row>
    <row r="22" spans="5:24" x14ac:dyDescent="0.25">
      <c r="G22" s="6"/>
      <c r="H22" s="6"/>
      <c r="J22" t="s">
        <v>22</v>
      </c>
      <c r="N22">
        <f>12.67*7.69</f>
        <v>97.432299999999998</v>
      </c>
      <c r="O22" t="s">
        <v>25</v>
      </c>
    </row>
    <row r="23" spans="5:24" x14ac:dyDescent="0.25">
      <c r="J23" t="s">
        <v>23</v>
      </c>
      <c r="N23">
        <f>12.6*7.77</f>
        <v>97.901999999999987</v>
      </c>
      <c r="O23" t="s">
        <v>24</v>
      </c>
    </row>
    <row r="24" spans="5:24" x14ac:dyDescent="0.25">
      <c r="G24" t="s">
        <v>16</v>
      </c>
      <c r="I24" t="s">
        <v>21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G25" t="s">
        <v>17</v>
      </c>
      <c r="H25">
        <v>2800000</v>
      </c>
      <c r="I25" t="s">
        <v>26</v>
      </c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G26" t="s">
        <v>18</v>
      </c>
      <c r="H26">
        <v>140000</v>
      </c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G27" t="s">
        <v>19</v>
      </c>
      <c r="H27">
        <v>28000</v>
      </c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G28" t="s">
        <v>20</v>
      </c>
      <c r="H28">
        <f>SUM(H25:H27)</f>
        <v>2968000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2024-04-16T09:58:07Z</dcterms:modified>
</cp:coreProperties>
</file>