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andra (W)\Mangesh Dattaram Rane\"/>
    </mc:Choice>
  </mc:AlternateContent>
  <xr:revisionPtr revIDLastSave="0" documentId="13_ncr:1_{33C05496-13A6-4934-8E04-E6974E75049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7" i="4" l="1"/>
  <c r="Q7" i="4" l="1"/>
  <c r="Q6" i="4"/>
  <c r="Q2" i="4"/>
  <c r="P7" i="4" l="1"/>
  <c r="V6" i="4"/>
  <c r="P6" i="4"/>
  <c r="P21" i="4"/>
  <c r="P22" i="4" s="1"/>
  <c r="U3" i="4"/>
  <c r="U4" i="4"/>
  <c r="U5" i="4"/>
  <c r="U10" i="4"/>
  <c r="U11" i="4"/>
  <c r="U12" i="4"/>
  <c r="U13" i="4"/>
  <c r="U14" i="4"/>
  <c r="T3" i="4"/>
  <c r="T4" i="4"/>
  <c r="T5" i="4"/>
  <c r="T8" i="4"/>
  <c r="U8" i="4" s="1"/>
  <c r="T9" i="4"/>
  <c r="U9" i="4" s="1"/>
  <c r="T10" i="4"/>
  <c r="T11" i="4"/>
  <c r="T2" i="4"/>
  <c r="U2" i="4" s="1"/>
  <c r="I19" i="4"/>
  <c r="H20" i="4" l="1"/>
  <c r="I18" i="4"/>
  <c r="Q12" i="4" l="1"/>
  <c r="P12" i="4"/>
  <c r="P11" i="4"/>
  <c r="Q11" i="4" s="1"/>
  <c r="Q10" i="4"/>
  <c r="P10" i="4"/>
  <c r="P9" i="4"/>
  <c r="P8" i="4"/>
  <c r="T7" i="4"/>
  <c r="U7" i="4" s="1"/>
  <c r="T6" i="4"/>
  <c r="U6" i="4" s="1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<sst xmlns="http://schemas.openxmlformats.org/spreadsheetml/2006/main" count="29" uniqueCount="26">
  <si>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</si>
  <si>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</si>
  <si>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</si>
  <si>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</si>
  <si>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</si>
  <si>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</si>
  <si>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</si>
  <si>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</si>
  <si>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</si>
  <si>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</si>
  <si>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</si>
  <si>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</si>
  <si>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</si>
  <si>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216, 2nd Floor, Wing - D, Sundaram Complex C &amp; D Wing CHSL, Village - Tulinj, Nalasopara (East),</t>
  </si>
  <si>
    <t>bua</t>
  </si>
  <si>
    <t>rate</t>
  </si>
  <si>
    <t>fmv</t>
  </si>
  <si>
    <t>agreement  - 2010 - 14.50 lakhs</t>
  </si>
  <si>
    <t>oc - 2008</t>
  </si>
  <si>
    <t>mca</t>
  </si>
  <si>
    <t>ls - 45 to 48 lakhs</t>
  </si>
  <si>
    <t>loading - 43%</t>
  </si>
  <si>
    <t>22.03.2024</t>
  </si>
  <si>
    <t xml:space="preserve">final valuation </t>
  </si>
  <si>
    <t>remarks</t>
  </si>
  <si>
    <t>21.11.23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</si>
</sst>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0" xfId="0" applyFill="1" applyAlignment="1">
      <alignment wrapText="1"/>
    </xf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7FE53A-FB21-48D5-B8D8-099BDDB0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297528</xdr:colOff>
      <xdr:row>53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C68B1-D797-46F0-A946-015D1080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47128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497071</xdr:colOff>
      <xdr:row>35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906E4-9FBB-4EC9-BCC7-BB0B647D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89071" cy="6535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563755</xdr:colOff>
      <xdr:row>37</xdr:row>
      <xdr:rowOff>143806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143D5-D148-4E4B-BEEC-05CCFC2A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55755" cy="6668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E7760E-2849-4758-9DED-FB2D797C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5052BE-0416-4D5F-BE32-5C4F35DB4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97135</xdr:colOff>
      <xdr:row>32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6E0B8D-EBC3-48B6-8AF7-11A30691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08335" cy="6020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506682</xdr:colOff>
      <xdr:row>35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7AC7B5-BDBE-44B0-AE10-215F7372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08282" cy="6544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Y7" sqref="Y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140625" customWidth="1"/>
    <col min="22" max="22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21</v>
      </c>
      <c r="U1" s="16"/>
      <c r="V1" s="16"/>
    </row>
    <row r="2" spans="1:22" x14ac:dyDescent="0.25">
      <c r="A2" s="4">
        <f t="shared" ref="A2:A15" si="0">N2</f>
        <v>0</v>
      </c>
      <c r="B2" s="4">
        <f t="shared" ref="B2:B15" si="1">Q2</f>
        <v>419.58041958041957</v>
      </c>
      <c r="C2" s="4">
        <f>B2*1.2</f>
        <v>503.49650349650346</v>
      </c>
      <c r="D2" s="4">
        <f t="shared" ref="D2:D13" si="2">C2*1.2</f>
        <v>604.19580419580416</v>
      </c>
      <c r="E2" s="5">
        <f t="shared" ref="E2:E13" si="3">R2</f>
        <v>2500000</v>
      </c>
      <c r="F2" s="10">
        <f t="shared" ref="F2:F13" si="4">ROUND((E2/B2),0)</f>
        <v>5958</v>
      </c>
      <c r="G2" s="10">
        <f t="shared" ref="G2:G13" si="5">ROUND((E2/C2),0)</f>
        <v>4965</v>
      </c>
      <c r="H2" s="10">
        <f t="shared" ref="H2:H13" si="6">ROUND((E2/D2),0)</f>
        <v>4138</v>
      </c>
      <c r="I2" s="4" t="e">
        <f>#REF!</f>
        <v>#REF!</v>
      </c>
      <c r="J2" s="4">
        <f t="shared" ref="J2:J13" si="7">S2</f>
        <v>0</v>
      </c>
      <c r="O2">
        <v>0</v>
      </c>
      <c r="P2">
        <v>600</v>
      </c>
      <c r="Q2">
        <f>P2/1.43</f>
        <v>419.58041958041957</v>
      </c>
      <c r="R2" s="2">
        <v>2500000</v>
      </c>
      <c r="S2" s="8"/>
      <c r="T2" s="8">
        <f>Q2*1.43</f>
        <v>600</v>
      </c>
      <c r="U2" s="11">
        <f>R2/T2</f>
        <v>4166.666666666667</v>
      </c>
      <c r="V2" s="11"/>
    </row>
    <row r="3" spans="1:22" x14ac:dyDescent="0.25">
      <c r="A3" s="4">
        <f t="shared" si="0"/>
        <v>0</v>
      </c>
      <c r="B3" s="4">
        <f t="shared" si="1"/>
        <v>750</v>
      </c>
      <c r="C3" s="4">
        <f t="shared" ref="C3:C15" si="8">B3*1.2</f>
        <v>900</v>
      </c>
      <c r="D3" s="4">
        <f t="shared" si="2"/>
        <v>1080</v>
      </c>
      <c r="E3" s="5">
        <f t="shared" si="3"/>
        <v>6500000</v>
      </c>
      <c r="F3" s="15">
        <f t="shared" si="4"/>
        <v>8667</v>
      </c>
      <c r="G3" s="10">
        <f t="shared" si="5"/>
        <v>7222</v>
      </c>
      <c r="H3" s="10">
        <f t="shared" si="6"/>
        <v>6019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750</v>
      </c>
      <c r="R3" s="2">
        <v>6500000</v>
      </c>
      <c r="S3" s="8"/>
      <c r="T3" s="8">
        <f t="shared" ref="T3:T11" si="10">Q3*1.43</f>
        <v>1072.5</v>
      </c>
      <c r="U3" s="11">
        <f t="shared" ref="U3:U14" si="11">R3/T3</f>
        <v>6060.606060606061</v>
      </c>
      <c r="V3" s="11"/>
    </row>
    <row r="4" spans="1:22" x14ac:dyDescent="0.25">
      <c r="A4" s="4">
        <f t="shared" si="0"/>
        <v>0</v>
      </c>
      <c r="B4" s="4">
        <f t="shared" si="1"/>
        <v>560</v>
      </c>
      <c r="C4" s="4">
        <f t="shared" si="8"/>
        <v>672</v>
      </c>
      <c r="D4" s="4">
        <f t="shared" si="2"/>
        <v>806.4</v>
      </c>
      <c r="E4" s="5">
        <f t="shared" si="3"/>
        <v>4000000</v>
      </c>
      <c r="F4" s="10">
        <f t="shared" si="4"/>
        <v>7143</v>
      </c>
      <c r="G4" s="10">
        <f t="shared" si="5"/>
        <v>5952</v>
      </c>
      <c r="H4" s="10">
        <f t="shared" si="6"/>
        <v>4960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560</v>
      </c>
      <c r="R4" s="2">
        <v>4000000</v>
      </c>
      <c r="S4" s="8"/>
      <c r="T4" s="8">
        <f t="shared" si="10"/>
        <v>800.8</v>
      </c>
      <c r="U4" s="11">
        <f t="shared" si="11"/>
        <v>4995.0049950049952</v>
      </c>
      <c r="V4" s="11"/>
    </row>
    <row r="5" spans="1:22" x14ac:dyDescent="0.25">
      <c r="A5" s="4">
        <f t="shared" si="0"/>
        <v>0</v>
      </c>
      <c r="B5" s="4">
        <f t="shared" si="1"/>
        <v>350</v>
      </c>
      <c r="C5" s="4">
        <f t="shared" si="8"/>
        <v>420</v>
      </c>
      <c r="D5" s="4">
        <f t="shared" si="2"/>
        <v>504</v>
      </c>
      <c r="E5" s="5">
        <f t="shared" si="3"/>
        <v>4000000</v>
      </c>
      <c r="F5" s="10">
        <f t="shared" si="4"/>
        <v>11429</v>
      </c>
      <c r="G5" s="10">
        <f t="shared" si="5"/>
        <v>9524</v>
      </c>
      <c r="H5" s="10">
        <f t="shared" si="6"/>
        <v>7937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350</v>
      </c>
      <c r="R5" s="2">
        <v>4000000</v>
      </c>
      <c r="S5" s="8"/>
      <c r="T5" s="8">
        <f t="shared" si="10"/>
        <v>500.5</v>
      </c>
      <c r="U5" s="11">
        <f t="shared" si="11"/>
        <v>7992.0079920079916</v>
      </c>
      <c r="V5" s="11"/>
    </row>
    <row r="6" spans="1:22" x14ac:dyDescent="0.25">
      <c r="A6" s="4">
        <f t="shared" si="0"/>
        <v>0</v>
      </c>
      <c r="B6" s="4">
        <f t="shared" si="1"/>
        <v>265.78800000000001</v>
      </c>
      <c r="C6" s="4">
        <f t="shared" si="8"/>
        <v>318.94560000000001</v>
      </c>
      <c r="D6" s="4">
        <f t="shared" si="2"/>
        <v>382.73471999999998</v>
      </c>
      <c r="E6" s="5">
        <f t="shared" si="3"/>
        <v>2350000</v>
      </c>
      <c r="F6" s="15">
        <f t="shared" si="4"/>
        <v>8842</v>
      </c>
      <c r="G6" s="10">
        <f t="shared" si="5"/>
        <v>7368</v>
      </c>
      <c r="H6" s="10">
        <f t="shared" si="6"/>
        <v>6140</v>
      </c>
      <c r="I6" s="4" t="e">
        <f>#REF!</f>
        <v>#REF!</v>
      </c>
      <c r="J6" s="4" t="str">
        <f t="shared" si="7"/>
        <v>22.03.2024</v>
      </c>
      <c r="O6">
        <v>0</v>
      </c>
      <c r="P6">
        <f>35.31*10.764</f>
        <v>380.07684</v>
      </c>
      <c r="Q6">
        <f>P6/1.43</f>
        <v>265.78800000000001</v>
      </c>
      <c r="R6" s="2">
        <v>2350000</v>
      </c>
      <c r="S6" s="8" t="s">
        <v>22</v>
      </c>
      <c r="T6" s="8">
        <f t="shared" si="10"/>
        <v>380.07684</v>
      </c>
      <c r="U6" s="11">
        <f t="shared" si="11"/>
        <v>6182.9602666660776</v>
      </c>
      <c r="V6" s="17">
        <f>R6+164500+23500</f>
        <v>2538000</v>
      </c>
    </row>
    <row r="7" spans="1:22" x14ac:dyDescent="0.25">
      <c r="A7" s="4">
        <f t="shared" si="0"/>
        <v>0</v>
      </c>
      <c r="B7" s="4">
        <f t="shared" si="1"/>
        <v>514.11272727272717</v>
      </c>
      <c r="C7" s="4">
        <f t="shared" si="8"/>
        <v>616.9352727272726</v>
      </c>
      <c r="D7" s="4">
        <f t="shared" si="2"/>
        <v>740.32232727272708</v>
      </c>
      <c r="E7" s="5">
        <f t="shared" si="3"/>
        <v>4250000</v>
      </c>
      <c r="F7" s="10">
        <f t="shared" si="4"/>
        <v>8267</v>
      </c>
      <c r="G7" s="10">
        <f t="shared" si="5"/>
        <v>6889</v>
      </c>
      <c r="H7" s="10">
        <f t="shared" si="6"/>
        <v>5741</v>
      </c>
      <c r="I7" s="4" t="e">
        <f>#REF!</f>
        <v>#REF!</v>
      </c>
      <c r="J7" s="4" t="str">
        <f t="shared" si="7"/>
        <v>21.11.23</v>
      </c>
      <c r="O7">
        <v>0</v>
      </c>
      <c r="P7">
        <f>68.3*10.764</f>
        <v>735.18119999999988</v>
      </c>
      <c r="Q7">
        <f>P7/1.43</f>
        <v>514.11272727272717</v>
      </c>
      <c r="R7" s="2">
        <v>4250000</v>
      </c>
      <c r="S7" s="8" t="s">
        <v>25</v>
      </c>
      <c r="T7" s="8">
        <f t="shared" si="10"/>
        <v>735.18119999999988</v>
      </c>
      <c r="U7" s="11">
        <f t="shared" si="11"/>
        <v>5780.8877593714324</v>
      </c>
      <c r="V7" s="17">
        <f>R7+164500+23500</f>
        <v>4438000</v>
      </c>
    </row>
    <row r="8" spans="1:22" x14ac:dyDescent="0.25">
      <c r="A8" s="4">
        <f t="shared" si="0"/>
        <v>0</v>
      </c>
      <c r="B8" s="4">
        <f t="shared" si="1"/>
        <v>540</v>
      </c>
      <c r="C8" s="4">
        <f t="shared" si="8"/>
        <v>648</v>
      </c>
      <c r="D8" s="4">
        <f t="shared" si="2"/>
        <v>777.6</v>
      </c>
      <c r="E8" s="5">
        <f t="shared" si="3"/>
        <v>4500000</v>
      </c>
      <c r="F8" s="10">
        <f t="shared" si="4"/>
        <v>8333</v>
      </c>
      <c r="G8" s="10">
        <f t="shared" si="5"/>
        <v>6944</v>
      </c>
      <c r="H8" s="10">
        <f t="shared" si="6"/>
        <v>5787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540</v>
      </c>
      <c r="R8" s="2">
        <v>4500000</v>
      </c>
      <c r="S8" s="8"/>
      <c r="T8" s="8">
        <f t="shared" si="10"/>
        <v>772.19999999999993</v>
      </c>
      <c r="U8" s="11">
        <f t="shared" si="11"/>
        <v>5827.5058275058282</v>
      </c>
      <c r="V8" s="11"/>
    </row>
    <row r="9" spans="1:22" x14ac:dyDescent="0.25">
      <c r="A9" s="4">
        <f t="shared" si="0"/>
        <v>0</v>
      </c>
      <c r="B9" s="4">
        <f t="shared" si="1"/>
        <v>390</v>
      </c>
      <c r="C9" s="4">
        <f t="shared" si="8"/>
        <v>468</v>
      </c>
      <c r="D9" s="4">
        <f t="shared" si="2"/>
        <v>561.6</v>
      </c>
      <c r="E9" s="5">
        <f t="shared" si="3"/>
        <v>3500000</v>
      </c>
      <c r="F9" s="15">
        <f t="shared" si="4"/>
        <v>8974</v>
      </c>
      <c r="G9" s="10">
        <f t="shared" si="5"/>
        <v>7479</v>
      </c>
      <c r="H9" s="10">
        <f t="shared" si="6"/>
        <v>6232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390</v>
      </c>
      <c r="R9" s="2">
        <v>3500000</v>
      </c>
      <c r="S9" s="8"/>
      <c r="T9" s="8">
        <f t="shared" si="10"/>
        <v>557.69999999999993</v>
      </c>
      <c r="U9" s="11">
        <f t="shared" si="11"/>
        <v>6275.7755065447382</v>
      </c>
      <c r="V9" s="11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ref="Q10:Q12" si="12">P10/1.2</f>
        <v>0</v>
      </c>
      <c r="R10" s="2">
        <v>0</v>
      </c>
      <c r="S10" s="8"/>
      <c r="T10" s="8">
        <f t="shared" si="10"/>
        <v>0</v>
      </c>
      <c r="U10" t="e">
        <f t="shared" si="11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2"/>
        <v>0</v>
      </c>
      <c r="R11" s="2">
        <v>0</v>
      </c>
      <c r="S11" s="8"/>
      <c r="T11" s="8">
        <f t="shared" si="10"/>
        <v>0</v>
      </c>
      <c r="U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2"/>
        <v>0</v>
      </c>
      <c r="R12" s="2">
        <v>0</v>
      </c>
      <c r="S12" s="8"/>
      <c r="T12" s="8"/>
      <c r="U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730</v>
      </c>
      <c r="I18">
        <f>67.84*10.764</f>
        <v>730.22975999999994</v>
      </c>
      <c r="O18" s="12" t="s">
        <v>23</v>
      </c>
      <c r="P18" s="12"/>
    </row>
    <row r="19" spans="7:24" x14ac:dyDescent="0.25">
      <c r="G19" t="s">
        <v>15</v>
      </c>
      <c r="H19">
        <v>6000</v>
      </c>
      <c r="I19">
        <f>I18/511</f>
        <v>1.4290210567514676</v>
      </c>
      <c r="O19" s="12" t="s">
        <v>19</v>
      </c>
      <c r="P19" s="12">
        <v>511</v>
      </c>
    </row>
    <row r="20" spans="7:24" x14ac:dyDescent="0.25">
      <c r="G20" t="s">
        <v>16</v>
      </c>
      <c r="H20">
        <f>H19*H18</f>
        <v>4380000</v>
      </c>
      <c r="O20" s="12"/>
      <c r="P20" s="12">
        <v>9200</v>
      </c>
    </row>
    <row r="21" spans="7:24" x14ac:dyDescent="0.25">
      <c r="O21" s="12"/>
      <c r="P21" s="12">
        <f>P20*P19</f>
        <v>4701200</v>
      </c>
    </row>
    <row r="22" spans="7:24" x14ac:dyDescent="0.25">
      <c r="G22" s="6"/>
      <c r="H22" s="6"/>
      <c r="P22">
        <f>P21/H18</f>
        <v>6440</v>
      </c>
    </row>
    <row r="23" spans="7:24" x14ac:dyDescent="0.25">
      <c r="G23" t="s">
        <v>17</v>
      </c>
      <c r="O23" t="s">
        <v>24</v>
      </c>
    </row>
    <row r="24" spans="7:24" x14ac:dyDescent="0.25">
      <c r="G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40" sqref="B4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2024-04-15T05:50:34Z</dcterms:modified>
</cp:coreProperties>
</file>