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9" sheetId="9" r:id="rId2"/>
    <sheet name="Sheet7" sheetId="7" r:id="rId3"/>
    <sheet name="Sheet5" sheetId="5" r:id="rId4"/>
    <sheet name="Sheet6" sheetId="6" r:id="rId5"/>
    <sheet name="Sheet4" sheetId="4" r:id="rId6"/>
    <sheet name="Sheet3" sheetId="3" r:id="rId7"/>
    <sheet name="Sheet2" sheetId="2" r:id="rId8"/>
    <sheet name="Sheet8" sheetId="8" r:id="rId9"/>
    <sheet name="Sheet10" sheetId="10" r:id="rId10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38" i="1" l="1"/>
  <c r="O38" i="1"/>
  <c r="O32" i="1"/>
  <c r="O33" i="1"/>
  <c r="O34" i="1"/>
  <c r="O35" i="1"/>
  <c r="O36" i="1"/>
  <c r="O37" i="1"/>
  <c r="O31" i="1"/>
  <c r="J8" i="1"/>
  <c r="L3" i="1"/>
  <c r="J10" i="1"/>
  <c r="J12" i="1"/>
  <c r="J6" i="1"/>
  <c r="J5" i="1"/>
  <c r="J4" i="1"/>
  <c r="O10" i="1"/>
  <c r="R3" i="1"/>
  <c r="O7" i="1"/>
  <c r="P3" i="1"/>
  <c r="O3" i="1"/>
  <c r="F20" i="1"/>
  <c r="F19" i="1"/>
  <c r="GE190" i="8"/>
  <c r="GE187" i="8"/>
  <c r="V3" i="1" l="1"/>
  <c r="L25" i="1"/>
  <c r="P2" i="1"/>
  <c r="P10" i="1"/>
  <c r="O8" i="1"/>
  <c r="K25" i="1"/>
  <c r="E1" i="10" l="1"/>
  <c r="D1" i="10"/>
  <c r="N14" i="1" l="1"/>
  <c r="N15" i="1" s="1"/>
  <c r="G25" i="1"/>
  <c r="J25" i="1"/>
  <c r="E12" i="1"/>
  <c r="E13" i="1"/>
  <c r="E14" i="1"/>
  <c r="E15" i="1"/>
  <c r="E16" i="1"/>
  <c r="E17" i="1"/>
  <c r="E18" i="1"/>
  <c r="F18" i="1"/>
  <c r="F33" i="1"/>
  <c r="S5" i="1"/>
  <c r="T4" i="1"/>
  <c r="S4" i="1"/>
  <c r="F17" i="1" l="1"/>
  <c r="F12" i="1" l="1"/>
  <c r="F13" i="1"/>
  <c r="F14" i="1"/>
  <c r="F15" i="1"/>
  <c r="F16" i="1"/>
  <c r="D33" i="1"/>
  <c r="F26" i="1"/>
  <c r="F27" i="1"/>
  <c r="C26" i="1"/>
  <c r="C27" i="1"/>
  <c r="F25" i="1"/>
  <c r="C25" i="1"/>
  <c r="E11" i="1"/>
  <c r="F11" i="1"/>
  <c r="B2" i="1"/>
</calcChain>
</file>

<file path=xl/sharedStrings.xml><?xml version="1.0" encoding="utf-8"?>
<sst xmlns="http://schemas.openxmlformats.org/spreadsheetml/2006/main" count="24" uniqueCount="23">
  <si>
    <t>BU</t>
  </si>
  <si>
    <t>06.04.2016</t>
  </si>
  <si>
    <t>Price Indicators</t>
  </si>
  <si>
    <t>CA</t>
  </si>
  <si>
    <t>BA</t>
  </si>
  <si>
    <t>SA</t>
  </si>
  <si>
    <t>Value</t>
  </si>
  <si>
    <t>ROC</t>
  </si>
  <si>
    <t>ROB</t>
  </si>
  <si>
    <t>ROS</t>
  </si>
  <si>
    <t>IGR</t>
  </si>
  <si>
    <t xml:space="preserve"> BU</t>
  </si>
  <si>
    <t>Measurement'\</t>
  </si>
  <si>
    <t>Carpet</t>
  </si>
  <si>
    <t>19.298393, 72.851251</t>
  </si>
  <si>
    <t>RATE</t>
  </si>
  <si>
    <t>FMV</t>
  </si>
  <si>
    <t>RV</t>
  </si>
  <si>
    <t>DV</t>
  </si>
  <si>
    <t>Rent</t>
  </si>
  <si>
    <t>Guideline</t>
  </si>
  <si>
    <t>RR</t>
  </si>
  <si>
    <t>Insurable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</si>
</sst>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 * #,##0.00_ ;_ * \-#,##0.00_ ;_ * &quot;-&quot;??_ ;_ @_ "/>
    <numFmt numFmtId="164" formatCode="_ * #,##0.00_ ;_ * \-#,##0.00_ ;_ * &quot;-&quot;???_ ;_ @_ "/>
    <numFmt numFmtId="165" formatCode="_ * #,##0_ ;_ * \-#,##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202124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1">
    <xf numFmtId="0" fontId="0" fillId="0" borderId="0" xfId="0"/>
    <xf numFmtId="0" fontId="4" fillId="0" borderId="0" xfId="0" applyFont="1" applyAlignment="1">
      <alignment horizontal="left" vertical="center" wrapText="1"/>
    </xf>
    <xf numFmtId="43" fontId="0" fillId="0" borderId="0" xfId="1" applyFont="1"/>
    <xf numFmtId="43" fontId="0" fillId="0" borderId="0" xfId="0" applyNumberFormat="1"/>
    <xf numFmtId="164" fontId="0" fillId="0" borderId="0" xfId="0" applyNumberFormat="1"/>
    <xf numFmtId="0" fontId="2" fillId="0" borderId="0" xfId="0" applyFont="1"/>
    <xf numFmtId="165" fontId="0" fillId="0" borderId="0" xfId="1" applyNumberFormat="1" applyFont="1"/>
    <xf numFmtId="0" fontId="3" fillId="0" borderId="0" xfId="0" applyFont="1"/>
    <xf numFmtId="43" fontId="3" fillId="0" borderId="0" xfId="1" applyFont="1"/>
    <xf numFmtId="0" fontId="0" fillId="2" borderId="0" xfId="0" applyFill="1"/>
    <xf numFmtId="43" fontId="0" fillId="2" borderId="0" xfId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607695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8095" cy="85714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19</xdr:col>
      <xdr:colOff>96710</xdr:colOff>
      <xdr:row>24</xdr:row>
      <xdr:rowOff>48243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647700"/>
          <a:ext cx="10459910" cy="442974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19</xdr:col>
      <xdr:colOff>49078</xdr:colOff>
      <xdr:row>48</xdr:row>
      <xdr:rowOff>86322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5410200"/>
          <a:ext cx="10412278" cy="42773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325937</xdr:colOff>
      <xdr:row>38</xdr:row>
      <xdr:rowOff>96274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56337" cy="73352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554484</xdr:colOff>
      <xdr:row>39</xdr:row>
      <xdr:rowOff>29616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75284" cy="745911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430727</xdr:colOff>
      <xdr:row>33</xdr:row>
      <xdr:rowOff>181878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061127" cy="646837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421201</xdr:colOff>
      <xdr:row>34</xdr:row>
      <xdr:rowOff>115220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051601" cy="65922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421201</xdr:colOff>
      <xdr:row>36</xdr:row>
      <xdr:rowOff>86694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051601" cy="694469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421201</xdr:colOff>
      <xdr:row>38</xdr:row>
      <xdr:rowOff>143905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051601" cy="7382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24</xdr:col>
      <xdr:colOff>485275</xdr:colOff>
      <xdr:row>78</xdr:row>
      <xdr:rowOff>143905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620000"/>
          <a:ext cx="15032548" cy="7382905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50</xdr:col>
      <xdr:colOff>542433</xdr:colOff>
      <xdr:row>38</xdr:row>
      <xdr:rowOff>182011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759545" y="0"/>
          <a:ext cx="15089706" cy="7421011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40</xdr:row>
      <xdr:rowOff>0</xdr:rowOff>
    </xdr:from>
    <xdr:to>
      <xdr:col>50</xdr:col>
      <xdr:colOff>418591</xdr:colOff>
      <xdr:row>78</xdr:row>
      <xdr:rowOff>124853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759545" y="7620000"/>
          <a:ext cx="14965864" cy="7363853"/>
        </a:xfrm>
        <a:prstGeom prst="rect">
          <a:avLst/>
        </a:prstGeom>
      </xdr:spPr>
    </xdr:pic>
    <xdr:clientData/>
  </xdr:twoCellAnchor>
  <xdr:twoCellAnchor editAs="oneCell">
    <xdr:from>
      <xdr:col>52</xdr:col>
      <xdr:colOff>0</xdr:colOff>
      <xdr:row>0</xdr:row>
      <xdr:rowOff>0</xdr:rowOff>
    </xdr:from>
    <xdr:to>
      <xdr:col>76</xdr:col>
      <xdr:colOff>571012</xdr:colOff>
      <xdr:row>38</xdr:row>
      <xdr:rowOff>153432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519091" y="0"/>
          <a:ext cx="15118285" cy="7392432"/>
        </a:xfrm>
        <a:prstGeom prst="rect">
          <a:avLst/>
        </a:prstGeom>
      </xdr:spPr>
    </xdr:pic>
    <xdr:clientData/>
  </xdr:twoCellAnchor>
  <xdr:twoCellAnchor editAs="oneCell">
    <xdr:from>
      <xdr:col>52</xdr:col>
      <xdr:colOff>0</xdr:colOff>
      <xdr:row>42</xdr:row>
      <xdr:rowOff>0</xdr:rowOff>
    </xdr:from>
    <xdr:to>
      <xdr:col>76</xdr:col>
      <xdr:colOff>532907</xdr:colOff>
      <xdr:row>80</xdr:row>
      <xdr:rowOff>67695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1519091" y="8001000"/>
          <a:ext cx="15080180" cy="7306695"/>
        </a:xfrm>
        <a:prstGeom prst="rect">
          <a:avLst/>
        </a:prstGeom>
      </xdr:spPr>
    </xdr:pic>
    <xdr:clientData/>
  </xdr:twoCellAnchor>
  <xdr:twoCellAnchor editAs="oneCell">
    <xdr:from>
      <xdr:col>188</xdr:col>
      <xdr:colOff>0</xdr:colOff>
      <xdr:row>118</xdr:row>
      <xdr:rowOff>0</xdr:rowOff>
    </xdr:from>
    <xdr:to>
      <xdr:col>214</xdr:col>
      <xdr:colOff>379095</xdr:colOff>
      <xdr:row>162</xdr:row>
      <xdr:rowOff>189428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442000" y="22479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188</xdr:col>
      <xdr:colOff>0</xdr:colOff>
      <xdr:row>175</xdr:row>
      <xdr:rowOff>0</xdr:rowOff>
    </xdr:from>
    <xdr:to>
      <xdr:col>214</xdr:col>
      <xdr:colOff>379095</xdr:colOff>
      <xdr:row>219</xdr:row>
      <xdr:rowOff>189428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7442000" y="33337500"/>
          <a:ext cx="15238095" cy="85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8"/>
  <sheetViews>
    <sheetView tabSelected="1" topLeftCell="A11" workbookViewId="0">
      <selection activeCell="P38" sqref="P38"/>
    </sheetView>
  </sheetViews>
  <sheetFormatPr defaultRowHeight="15" x14ac:dyDescent="0.25"/>
  <cols>
    <col min="4" max="4" width="14.28515625" bestFit="1" customWidth="1"/>
    <col min="5" max="8" width="10" bestFit="1" customWidth="1"/>
    <col min="9" max="9" width="9.7109375" bestFit="1" customWidth="1"/>
    <col min="10" max="10" width="12.5703125" bestFit="1" customWidth="1"/>
    <col min="11" max="11" width="10" bestFit="1" customWidth="1"/>
    <col min="15" max="15" width="10" bestFit="1" customWidth="1"/>
    <col min="16" max="16" width="9.28515625" bestFit="1" customWidth="1"/>
    <col min="18" max="18" width="10" bestFit="1" customWidth="1"/>
  </cols>
  <sheetData>
    <row r="1" spans="1:22" x14ac:dyDescent="0.25">
      <c r="A1" t="s">
        <v>0</v>
      </c>
      <c r="B1">
        <v>37.909999999999997</v>
      </c>
    </row>
    <row r="2" spans="1:22" x14ac:dyDescent="0.25">
      <c r="B2">
        <f>B1*10.764</f>
        <v>408.06323999999995</v>
      </c>
      <c r="I2" t="s">
        <v>0</v>
      </c>
      <c r="J2">
        <v>408</v>
      </c>
      <c r="N2" t="s">
        <v>21</v>
      </c>
      <c r="O2" s="2">
        <v>73100</v>
      </c>
      <c r="P2" s="2">
        <f>O2/10.764</f>
        <v>6791.1557041991828</v>
      </c>
      <c r="S2">
        <v>2024</v>
      </c>
      <c r="V2">
        <v>26620</v>
      </c>
    </row>
    <row r="3" spans="1:22" x14ac:dyDescent="0.25">
      <c r="I3" t="s">
        <v>15</v>
      </c>
      <c r="J3" s="2">
        <v>11000</v>
      </c>
      <c r="K3" s="3">
        <v>2500</v>
      </c>
      <c r="L3" s="3">
        <f>J3-K3</f>
        <v>8500</v>
      </c>
      <c r="O3" s="2">
        <f>O2*85%</f>
        <v>62135</v>
      </c>
      <c r="P3" s="6">
        <f>O3/10.764</f>
        <v>5772.482348569305</v>
      </c>
      <c r="R3" s="3">
        <f>O2-O3</f>
        <v>10965</v>
      </c>
      <c r="S3">
        <v>1997</v>
      </c>
      <c r="V3">
        <f>V2/10.764</f>
        <v>2473.0583426235603</v>
      </c>
    </row>
    <row r="4" spans="1:22" x14ac:dyDescent="0.25">
      <c r="A4" t="s">
        <v>1</v>
      </c>
      <c r="I4" s="7" t="s">
        <v>16</v>
      </c>
      <c r="J4" s="8">
        <f>J3*J2</f>
        <v>4488000</v>
      </c>
      <c r="O4" s="2"/>
      <c r="P4" s="6"/>
      <c r="S4">
        <f>S2-S3</f>
        <v>27</v>
      </c>
      <c r="T4" s="5">
        <f>100-S4</f>
        <v>73</v>
      </c>
    </row>
    <row r="5" spans="1:22" x14ac:dyDescent="0.25">
      <c r="A5">
        <v>2500000</v>
      </c>
      <c r="I5" t="s">
        <v>17</v>
      </c>
      <c r="J5" s="3">
        <f>J4*90%</f>
        <v>4039200</v>
      </c>
      <c r="O5" s="2">
        <v>19000</v>
      </c>
      <c r="P5" s="6"/>
      <c r="S5">
        <f>60-S4</f>
        <v>33</v>
      </c>
    </row>
    <row r="6" spans="1:22" x14ac:dyDescent="0.25">
      <c r="I6" t="s">
        <v>18</v>
      </c>
      <c r="J6" s="3">
        <f>J4*80%</f>
        <v>3590400</v>
      </c>
      <c r="O6" s="2"/>
      <c r="P6" s="6"/>
    </row>
    <row r="7" spans="1:22" x14ac:dyDescent="0.25">
      <c r="O7" s="2">
        <f>O3-O5</f>
        <v>43135</v>
      </c>
      <c r="P7" s="6"/>
    </row>
    <row r="8" spans="1:22" x14ac:dyDescent="0.25">
      <c r="I8" t="s">
        <v>19</v>
      </c>
      <c r="J8" s="4">
        <f>J4*0.025/12</f>
        <v>9350</v>
      </c>
      <c r="O8" s="2">
        <f>O7*73%</f>
        <v>31488.55</v>
      </c>
      <c r="P8" s="6"/>
    </row>
    <row r="9" spans="1:22" x14ac:dyDescent="0.25">
      <c r="A9" t="s">
        <v>2</v>
      </c>
      <c r="O9" s="2"/>
      <c r="P9" s="6"/>
    </row>
    <row r="10" spans="1:22" x14ac:dyDescent="0.25">
      <c r="A10" t="s">
        <v>3</v>
      </c>
      <c r="B10" t="s">
        <v>4</v>
      </c>
      <c r="C10" t="s">
        <v>5</v>
      </c>
      <c r="D10" t="s">
        <v>6</v>
      </c>
      <c r="E10" t="s">
        <v>7</v>
      </c>
      <c r="F10" t="s">
        <v>8</v>
      </c>
      <c r="G10" t="s">
        <v>9</v>
      </c>
      <c r="I10" t="s">
        <v>20</v>
      </c>
      <c r="J10" s="2">
        <f>408*4691</f>
        <v>1913928</v>
      </c>
      <c r="O10" s="6">
        <f>O8+O5</f>
        <v>50488.55</v>
      </c>
      <c r="P10" s="6">
        <f>O10/10.764</f>
        <v>4690.5007432181346</v>
      </c>
    </row>
    <row r="11" spans="1:22" x14ac:dyDescent="0.25">
      <c r="A11">
        <v>750</v>
      </c>
      <c r="B11">
        <v>1000</v>
      </c>
      <c r="D11" s="2">
        <v>9000000</v>
      </c>
      <c r="E11" s="2">
        <f>D11/A11</f>
        <v>12000</v>
      </c>
      <c r="F11" s="2">
        <f>D11/B11</f>
        <v>9000</v>
      </c>
      <c r="H11" s="3"/>
      <c r="O11" s="2"/>
      <c r="P11" s="6"/>
    </row>
    <row r="12" spans="1:22" x14ac:dyDescent="0.25">
      <c r="A12" s="9"/>
      <c r="B12" s="9">
        <v>880</v>
      </c>
      <c r="C12" s="9"/>
      <c r="D12" s="10">
        <v>12500000</v>
      </c>
      <c r="E12" s="10" t="e">
        <f t="shared" ref="E12:E18" si="0">D12/A12</f>
        <v>#DIV/0!</v>
      </c>
      <c r="F12" s="10">
        <f t="shared" ref="F12:F20" si="1">D12/B12</f>
        <v>14204.545454545454</v>
      </c>
      <c r="G12" s="3"/>
      <c r="I12" t="s">
        <v>22</v>
      </c>
      <c r="J12" s="2">
        <f>408*2500</f>
        <v>1020000</v>
      </c>
    </row>
    <row r="13" spans="1:22" x14ac:dyDescent="0.25">
      <c r="A13">
        <v>1060</v>
      </c>
      <c r="B13">
        <v>1300</v>
      </c>
      <c r="D13" s="2">
        <v>14000000</v>
      </c>
      <c r="E13" s="2">
        <f t="shared" si="0"/>
        <v>13207.547169811322</v>
      </c>
      <c r="F13" s="2">
        <f t="shared" si="1"/>
        <v>10769.23076923077</v>
      </c>
      <c r="N13">
        <v>13000</v>
      </c>
    </row>
    <row r="14" spans="1:22" x14ac:dyDescent="0.25">
      <c r="B14">
        <v>625</v>
      </c>
      <c r="D14" s="2">
        <v>7500000</v>
      </c>
      <c r="E14" s="2" t="e">
        <f t="shared" si="0"/>
        <v>#DIV/0!</v>
      </c>
      <c r="F14" s="2">
        <f t="shared" si="1"/>
        <v>12000</v>
      </c>
      <c r="N14">
        <f>N13/1.2</f>
        <v>10833.333333333334</v>
      </c>
    </row>
    <row r="15" spans="1:22" x14ac:dyDescent="0.25">
      <c r="B15">
        <v>500</v>
      </c>
      <c r="D15" s="2">
        <v>6500000</v>
      </c>
      <c r="E15" s="2" t="e">
        <f t="shared" si="0"/>
        <v>#DIV/0!</v>
      </c>
      <c r="F15" s="2">
        <f t="shared" si="1"/>
        <v>13000</v>
      </c>
      <c r="N15">
        <f>N14/1.2</f>
        <v>9027.7777777777792</v>
      </c>
    </row>
    <row r="16" spans="1:22" x14ac:dyDescent="0.25">
      <c r="B16">
        <v>350</v>
      </c>
      <c r="D16" s="2">
        <v>4500000</v>
      </c>
      <c r="E16" s="2" t="e">
        <f t="shared" si="0"/>
        <v>#DIV/0!</v>
      </c>
      <c r="F16" s="2">
        <f t="shared" si="1"/>
        <v>12857.142857142857</v>
      </c>
    </row>
    <row r="17" spans="1:16" x14ac:dyDescent="0.25">
      <c r="B17">
        <v>525</v>
      </c>
      <c r="D17" s="2">
        <v>6500000</v>
      </c>
      <c r="E17" s="2" t="e">
        <f t="shared" si="0"/>
        <v>#DIV/0!</v>
      </c>
      <c r="F17" s="2">
        <f t="shared" si="1"/>
        <v>12380.952380952382</v>
      </c>
    </row>
    <row r="18" spans="1:16" x14ac:dyDescent="0.25">
      <c r="A18" s="9">
        <v>550</v>
      </c>
      <c r="B18" s="9">
        <v>765</v>
      </c>
      <c r="C18" s="9"/>
      <c r="D18" s="10">
        <v>10500000</v>
      </c>
      <c r="E18" s="10">
        <f t="shared" si="0"/>
        <v>19090.909090909092</v>
      </c>
      <c r="F18" s="10">
        <f t="shared" si="1"/>
        <v>13725.490196078432</v>
      </c>
    </row>
    <row r="19" spans="1:16" x14ac:dyDescent="0.25">
      <c r="B19">
        <v>575</v>
      </c>
      <c r="D19" s="2">
        <v>6500000</v>
      </c>
      <c r="F19" s="2">
        <f t="shared" si="1"/>
        <v>11304.347826086956</v>
      </c>
    </row>
    <row r="20" spans="1:16" x14ac:dyDescent="0.25">
      <c r="B20">
        <v>550</v>
      </c>
      <c r="D20" s="2">
        <v>6000000</v>
      </c>
      <c r="F20" s="2">
        <f t="shared" si="1"/>
        <v>10909.09090909091</v>
      </c>
    </row>
    <row r="24" spans="1:16" x14ac:dyDescent="0.25">
      <c r="A24" t="s">
        <v>10</v>
      </c>
    </row>
    <row r="25" spans="1:16" x14ac:dyDescent="0.25">
      <c r="A25" s="9" t="s">
        <v>11</v>
      </c>
      <c r="B25" s="9">
        <v>39.03</v>
      </c>
      <c r="C25" s="9">
        <f>B25*10.764</f>
        <v>420.11892</v>
      </c>
      <c r="D25" s="9">
        <v>420</v>
      </c>
      <c r="E25" s="9">
        <v>4000000</v>
      </c>
      <c r="F25" s="9">
        <f>E25/D25</f>
        <v>9523.8095238095229</v>
      </c>
      <c r="G25">
        <f>F25*1.2</f>
        <v>11428.571428571428</v>
      </c>
      <c r="H25">
        <v>280000</v>
      </c>
      <c r="I25" s="9">
        <v>30000</v>
      </c>
      <c r="J25">
        <f>I25+H25+E25</f>
        <v>4310000</v>
      </c>
      <c r="K25">
        <f>J25/D25</f>
        <v>10261.904761904761</v>
      </c>
      <c r="L25">
        <f>F25*110/100</f>
        <v>10476.190476190475</v>
      </c>
    </row>
    <row r="26" spans="1:16" x14ac:dyDescent="0.25">
      <c r="B26">
        <v>17.84</v>
      </c>
      <c r="C26">
        <f t="shared" ref="C26:C27" si="2">B26*10.764</f>
        <v>192.02975999999998</v>
      </c>
      <c r="D26">
        <v>192</v>
      </c>
      <c r="E26">
        <v>1304100</v>
      </c>
      <c r="F26">
        <f t="shared" ref="F26:F27" si="3">E26/D26</f>
        <v>6792.1875</v>
      </c>
    </row>
    <row r="27" spans="1:16" x14ac:dyDescent="0.25">
      <c r="A27">
        <v>2023</v>
      </c>
      <c r="B27">
        <v>43.86</v>
      </c>
      <c r="C27">
        <f t="shared" si="2"/>
        <v>472.10903999999999</v>
      </c>
      <c r="D27">
        <v>472</v>
      </c>
      <c r="E27">
        <v>3100000</v>
      </c>
      <c r="F27">
        <f t="shared" si="3"/>
        <v>6567.7966101694919</v>
      </c>
    </row>
    <row r="31" spans="1:16" x14ac:dyDescent="0.25">
      <c r="A31" t="s">
        <v>12</v>
      </c>
      <c r="M31">
        <v>17</v>
      </c>
      <c r="N31">
        <v>9.11</v>
      </c>
      <c r="O31">
        <f>N31*M31</f>
        <v>154.87</v>
      </c>
      <c r="P31">
        <v>155</v>
      </c>
    </row>
    <row r="32" spans="1:16" x14ac:dyDescent="0.25">
      <c r="A32" t="s">
        <v>13</v>
      </c>
      <c r="B32">
        <v>380</v>
      </c>
      <c r="D32">
        <v>380</v>
      </c>
      <c r="M32">
        <v>5.82</v>
      </c>
      <c r="N32">
        <v>2.82</v>
      </c>
      <c r="O32">
        <f t="shared" ref="O32:O37" si="4">N32*M32</f>
        <v>16.412399999999998</v>
      </c>
      <c r="P32">
        <v>16</v>
      </c>
    </row>
    <row r="33" spans="4:16" x14ac:dyDescent="0.25">
      <c r="D33">
        <f>D32*1.2</f>
        <v>456</v>
      </c>
      <c r="E33">
        <v>11000</v>
      </c>
      <c r="F33">
        <f>E33*D33</f>
        <v>5016000</v>
      </c>
      <c r="M33">
        <v>4.3499999999999996</v>
      </c>
      <c r="N33">
        <v>5.33</v>
      </c>
      <c r="O33">
        <f t="shared" si="4"/>
        <v>23.185499999999998</v>
      </c>
      <c r="P33">
        <v>23</v>
      </c>
    </row>
    <row r="34" spans="4:16" x14ac:dyDescent="0.25">
      <c r="M34">
        <v>8</v>
      </c>
      <c r="N34">
        <v>7.59</v>
      </c>
      <c r="O34">
        <f t="shared" si="4"/>
        <v>60.72</v>
      </c>
      <c r="P34">
        <v>61</v>
      </c>
    </row>
    <row r="35" spans="4:16" x14ac:dyDescent="0.25">
      <c r="M35">
        <v>3.53</v>
      </c>
      <c r="N35">
        <v>3</v>
      </c>
      <c r="O35">
        <f t="shared" si="4"/>
        <v>10.59</v>
      </c>
      <c r="P35">
        <v>11</v>
      </c>
    </row>
    <row r="36" spans="4:16" x14ac:dyDescent="0.25">
      <c r="M36">
        <v>5.52</v>
      </c>
      <c r="N36">
        <v>2.88</v>
      </c>
      <c r="O36">
        <f t="shared" si="4"/>
        <v>15.897599999999999</v>
      </c>
      <c r="P36">
        <v>16</v>
      </c>
    </row>
    <row r="37" spans="4:16" x14ac:dyDescent="0.25">
      <c r="M37">
        <v>10.86</v>
      </c>
      <c r="N37">
        <v>8.91</v>
      </c>
      <c r="O37">
        <f t="shared" si="4"/>
        <v>96.762599999999992</v>
      </c>
      <c r="P37">
        <v>97</v>
      </c>
    </row>
    <row r="38" spans="4:16" x14ac:dyDescent="0.25">
      <c r="O38">
        <f>SUM(O31:O37)</f>
        <v>378.43809999999996</v>
      </c>
      <c r="P38">
        <f>SUM(P31:P37)</f>
        <v>379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zoomScale="55" zoomScaleNormal="55" workbookViewId="0">
      <selection activeCell="E1" sqref="E1"/>
    </sheetView>
  </sheetViews>
  <sheetFormatPr defaultRowHeight="15" x14ac:dyDescent="0.25"/>
  <sheetData>
    <row r="1" spans="1:5" x14ac:dyDescent="0.25">
      <c r="A1">
        <v>1060</v>
      </c>
      <c r="B1">
        <v>1300</v>
      </c>
      <c r="C1">
        <v>14000000</v>
      </c>
      <c r="D1">
        <f>C1/A1</f>
        <v>13207.547169811322</v>
      </c>
      <c r="E1">
        <f>C1/B1</f>
        <v>10769.23076923077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3" zoomScaleNormal="100" workbookViewId="0">
      <selection activeCell="C27" sqref="C27"/>
    </sheetView>
  </sheetViews>
  <sheetFormatPr defaultRowHeight="15" x14ac:dyDescent="0.25"/>
  <sheetData>
    <row r="1" spans="1:1" ht="51" x14ac:dyDescent="0.25">
      <c r="A1" s="1" t="s">
        <v>14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E186:GE190"/>
  <sheetViews>
    <sheetView topLeftCell="FB117" zoomScale="40" zoomScaleNormal="40" workbookViewId="0">
      <selection activeCell="GE191" sqref="GE191"/>
    </sheetView>
  </sheetViews>
  <sheetFormatPr defaultRowHeight="15" x14ac:dyDescent="0.25"/>
  <sheetData>
    <row r="186" spans="187:187" x14ac:dyDescent="0.25">
      <c r="GE186">
        <v>49.26</v>
      </c>
    </row>
    <row r="187" spans="187:187" x14ac:dyDescent="0.25">
      <c r="GE187">
        <f>GE186*10.764</f>
        <v>530.2346399999999</v>
      </c>
    </row>
    <row r="189" spans="187:187" x14ac:dyDescent="0.25">
      <c r="GE189">
        <v>4500000</v>
      </c>
    </row>
    <row r="190" spans="187:187" x14ac:dyDescent="0.25">
      <c r="GE190">
        <f>GE189/530</f>
        <v>8490.566037735849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Sheet1</vt:lpstr>
      <vt:lpstr>Sheet9</vt:lpstr>
      <vt:lpstr>Sheet7</vt:lpstr>
      <vt:lpstr>Sheet5</vt:lpstr>
      <vt:lpstr>Sheet6</vt:lpstr>
      <vt:lpstr>Sheet4</vt:lpstr>
      <vt:lpstr>Sheet3</vt:lpstr>
      <vt:lpstr>Sheet2</vt:lpstr>
      <vt:lpstr>Sheet8</vt:lpstr>
      <vt:lpstr>Sheet10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2024-05-07T10:51:14Z</dcterms:modified>
</cp:coreProperties>
</file>