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Andheri (East)\Vandana Chandrkant Shinde\"/>
    </mc:Choice>
  </mc:AlternateContent>
  <xr:revisionPtr revIDLastSave="0" documentId="13_ncr:1_{8F4BA079-DC68-4010-B536-99DF367964F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5" i="4" l="1"/>
  <c r="P2" i="4" l="1"/>
  <c r="P20" i="4"/>
  <c r="Q19" i="4"/>
  <c r="I20" i="4"/>
  <c r="I30" i="4"/>
  <c r="J18" i="4"/>
  <c r="Q12" i="4" l="1"/>
  <c r="P12" i="4"/>
  <c r="P11" i="4"/>
  <c r="Q11" i="4" s="1"/>
  <c r="Q10" i="4"/>
  <c r="P10" i="4"/>
  <c r="P9" i="4"/>
  <c r="Q9" i="4" s="1"/>
  <c r="P8" i="4"/>
  <c r="Q7" i="4"/>
  <c r="Q6" i="4"/>
  <c r="Q5" i="4"/>
  <c r="P4" i="4"/>
  <c r="P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<sst xmlns="http://schemas.openxmlformats.org/spreadsheetml/2006/main" count="31" uniqueCount="28">
  <si>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</si>
  <si>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</si>
  <si>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</si>
  <si>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</si>
  <si>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</si>
  <si>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</si>
  <si>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</si>
  <si>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</si>
  <si>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</si>
  <si>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</si>
  <si>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</si>
  <si>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</si>
  <si>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</si>
  <si>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304, 3rd Floor, Wing - A, Charkop Silver CHSL, Plot No. 6, Sector 7, RDP 5, Village - CHARKOP, Kandivali West , </t>
  </si>
  <si>
    <t>ca</t>
  </si>
  <si>
    <t>oc - 2016</t>
  </si>
  <si>
    <t>agreemetn -  06.03.2024</t>
  </si>
  <si>
    <t>av</t>
  </si>
  <si>
    <t>sd</t>
  </si>
  <si>
    <t>rd</t>
  </si>
  <si>
    <t>bv</t>
  </si>
  <si>
    <t>rate</t>
  </si>
  <si>
    <t>fmv</t>
  </si>
  <si>
    <t>bua - index</t>
  </si>
  <si>
    <t>04.12.23</t>
  </si>
  <si>
    <t>85 to 90 lakhs</t>
  </si>
  <si>
    <t>mca</t>
  </si>
  <si>
    <t>13.09.23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</si>
</sst>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66676</xdr:colOff>
      <xdr:row>35</xdr:row>
      <xdr:rowOff>142875</xdr:rowOff>
    </xdr:from>
    <xdr:to>
      <xdr:col>27</xdr:col>
      <xdr:colOff>247651</xdr:colOff>
      <xdr:row>73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68DC66-58C2-4A73-A108-7F2022FFE3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961" t="7778" r="24054" b="22676"/>
        <a:stretch/>
      </xdr:blipFill>
      <xdr:spPr>
        <a:xfrm>
          <a:off x="6486526" y="7381875"/>
          <a:ext cx="9505950" cy="7153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43F8EC-F0B7-445C-8000-1E606EC2E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7</xdr:row>
      <xdr:rowOff>66674</xdr:rowOff>
    </xdr:from>
    <xdr:to>
      <xdr:col>29</xdr:col>
      <xdr:colOff>371475</xdr:colOff>
      <xdr:row>50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A28050-C574-47B4-A5CA-07C1B0D50E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71" t="7839" r="7711" b="11411"/>
        <a:stretch/>
      </xdr:blipFill>
      <xdr:spPr>
        <a:xfrm>
          <a:off x="1219200" y="1400174"/>
          <a:ext cx="16830675" cy="83058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552450</xdr:colOff>
      <xdr:row>5</xdr:row>
      <xdr:rowOff>19050</xdr:rowOff>
    </xdr:from>
    <xdr:to>
      <xdr:col>17</xdr:col>
      <xdr:colOff>228600</xdr:colOff>
      <xdr:row>52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C817C2-84B6-4EB1-B27C-CED55DC16F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022" t="7594" r="42076" b="4711"/>
        <a:stretch/>
      </xdr:blipFill>
      <xdr:spPr>
        <a:xfrm>
          <a:off x="2381250" y="971550"/>
          <a:ext cx="8210550" cy="90201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504825</xdr:colOff>
      <xdr:row>7</xdr:row>
      <xdr:rowOff>0</xdr:rowOff>
    </xdr:from>
    <xdr:to>
      <xdr:col>21</xdr:col>
      <xdr:colOff>400050</xdr:colOff>
      <xdr:row>54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9054FF-FC10-4EF9-B37E-9B135A1939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2764" t="11113" r="31137" b="4710"/>
        <a:stretch/>
      </xdr:blipFill>
      <xdr:spPr>
        <a:xfrm>
          <a:off x="6600825" y="1333500"/>
          <a:ext cx="6600825" cy="86582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11</xdr:row>
      <xdr:rowOff>104774</xdr:rowOff>
    </xdr:from>
    <xdr:to>
      <xdr:col>27</xdr:col>
      <xdr:colOff>161925</xdr:colOff>
      <xdr:row>55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F25EE8-D466-4E33-B5C5-C7FE427AF3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53" t="7871" r="10718" b="10452"/>
        <a:stretch/>
      </xdr:blipFill>
      <xdr:spPr>
        <a:xfrm>
          <a:off x="285750" y="2200274"/>
          <a:ext cx="16335375" cy="840105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058DBA-E88F-4B11-8A5C-1D7717805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5</xdr:row>
      <xdr:rowOff>95250</xdr:rowOff>
    </xdr:from>
    <xdr:to>
      <xdr:col>25</xdr:col>
      <xdr:colOff>190501</xdr:colOff>
      <xdr:row>52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1D970F-6F5E-461F-9A82-83CDF1FCDC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1" t="8334" r="18948" b="5358"/>
        <a:stretch/>
      </xdr:blipFill>
      <xdr:spPr>
        <a:xfrm>
          <a:off x="657225" y="1047750"/>
          <a:ext cx="14773276" cy="8877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G49" zoomScaleNormal="100" workbookViewId="0">
      <selection activeCell="O30" sqref="O3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9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224.2520833333333</v>
      </c>
      <c r="C2" s="4">
        <f>B2*1.2</f>
        <v>269.10249999999996</v>
      </c>
      <c r="D2" s="4">
        <f t="shared" ref="D2:D13" si="2">C2*1.2</f>
        <v>322.92299999999994</v>
      </c>
      <c r="E2" s="16">
        <f t="shared" ref="E2:E13" si="3">R2</f>
        <v>5900000</v>
      </c>
      <c r="F2" s="10">
        <f t="shared" ref="F2:F13" si="4">ROUND((E2/B2),0)</f>
        <v>26310</v>
      </c>
      <c r="G2" s="10">
        <f t="shared" ref="G2:G13" si="5">ROUND((E2/C2),0)</f>
        <v>21925</v>
      </c>
      <c r="H2" s="10">
        <f t="shared" ref="H2:H13" si="6">ROUND((E2/D2),0)</f>
        <v>18271</v>
      </c>
      <c r="I2" s="4" t="e">
        <f>#REF!</f>
        <v>#REF!</v>
      </c>
      <c r="J2" s="4" t="str">
        <f t="shared" ref="J2:J13" si="7">S2</f>
        <v>04.12.23</v>
      </c>
      <c r="O2">
        <v>0</v>
      </c>
      <c r="P2">
        <f>25*10.7641</f>
        <v>269.10249999999996</v>
      </c>
      <c r="Q2">
        <f t="shared" ref="Q2:Q12" si="8">P2/1.2</f>
        <v>224.2520833333333</v>
      </c>
      <c r="R2" s="2">
        <v>5900000</v>
      </c>
      <c r="S2" s="8" t="s">
        <v>24</v>
      </c>
      <c r="T2" s="8"/>
    </row>
    <row r="3" spans="1:20" x14ac:dyDescent="0.25">
      <c r="A3" s="4">
        <f t="shared" si="0"/>
        <v>0</v>
      </c>
      <c r="B3" s="4">
        <f t="shared" si="1"/>
        <v>486</v>
      </c>
      <c r="C3" s="4">
        <f t="shared" ref="C3:C15" si="9">B3*1.2</f>
        <v>583.19999999999993</v>
      </c>
      <c r="D3" s="4">
        <f t="shared" si="2"/>
        <v>699.83999999999992</v>
      </c>
      <c r="E3" s="16">
        <f t="shared" si="3"/>
        <v>9900000</v>
      </c>
      <c r="F3" s="15">
        <f t="shared" si="4"/>
        <v>20370</v>
      </c>
      <c r="G3" s="10">
        <f t="shared" si="5"/>
        <v>16975</v>
      </c>
      <c r="H3" s="10">
        <f t="shared" si="6"/>
        <v>14146</v>
      </c>
      <c r="I3" s="4" t="e">
        <f>#REF!</f>
        <v>#REF!</v>
      </c>
      <c r="J3" s="4">
        <f t="shared" si="7"/>
        <v>0</v>
      </c>
      <c r="O3">
        <v>0</v>
      </c>
      <c r="P3">
        <f t="shared" ref="P3:P12" si="10">O3/1.2</f>
        <v>0</v>
      </c>
      <c r="Q3">
        <v>486</v>
      </c>
      <c r="R3" s="2">
        <v>9900000</v>
      </c>
      <c r="S3" s="8"/>
      <c r="T3" s="8"/>
    </row>
    <row r="4" spans="1:20" x14ac:dyDescent="0.25">
      <c r="A4" s="4">
        <f t="shared" si="0"/>
        <v>0</v>
      </c>
      <c r="B4" s="4">
        <f t="shared" si="1"/>
        <v>900</v>
      </c>
      <c r="C4" s="4">
        <f t="shared" si="9"/>
        <v>1080</v>
      </c>
      <c r="D4" s="4">
        <f t="shared" si="2"/>
        <v>1296</v>
      </c>
      <c r="E4" s="16">
        <f t="shared" si="3"/>
        <v>15000000</v>
      </c>
      <c r="F4" s="10">
        <f t="shared" si="4"/>
        <v>16667</v>
      </c>
      <c r="G4" s="10">
        <f t="shared" si="5"/>
        <v>13889</v>
      </c>
      <c r="H4" s="10">
        <f t="shared" si="6"/>
        <v>11574</v>
      </c>
      <c r="I4" s="4" t="e">
        <f>#REF!</f>
        <v>#REF!</v>
      </c>
      <c r="J4" s="4">
        <f t="shared" si="7"/>
        <v>0</v>
      </c>
      <c r="O4">
        <v>0</v>
      </c>
      <c r="P4">
        <f t="shared" si="10"/>
        <v>0</v>
      </c>
      <c r="Q4">
        <v>900</v>
      </c>
      <c r="R4" s="2">
        <v>15000000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224.2520833333333</v>
      </c>
      <c r="C5" s="4">
        <f t="shared" si="9"/>
        <v>269.10249999999996</v>
      </c>
      <c r="D5" s="4">
        <f t="shared" si="2"/>
        <v>322.92299999999994</v>
      </c>
      <c r="E5" s="16">
        <f t="shared" si="3"/>
        <v>3800000</v>
      </c>
      <c r="F5" s="15">
        <f t="shared" si="4"/>
        <v>16945</v>
      </c>
      <c r="G5" s="10">
        <f t="shared" si="5"/>
        <v>14121</v>
      </c>
      <c r="H5" s="10">
        <f t="shared" si="6"/>
        <v>11768</v>
      </c>
      <c r="I5" s="4" t="e">
        <f>#REF!</f>
        <v>#REF!</v>
      </c>
      <c r="J5" s="4" t="str">
        <f t="shared" si="7"/>
        <v>13.09.23</v>
      </c>
      <c r="O5">
        <v>0</v>
      </c>
      <c r="P5">
        <f>25*10.7641</f>
        <v>269.10249999999996</v>
      </c>
      <c r="Q5">
        <f t="shared" si="8"/>
        <v>224.2520833333333</v>
      </c>
      <c r="R5" s="2">
        <v>3800000</v>
      </c>
      <c r="S5" s="8" t="s">
        <v>27</v>
      </c>
      <c r="T5" s="8"/>
    </row>
    <row r="6" spans="1:20" x14ac:dyDescent="0.25">
      <c r="A6" s="4">
        <f t="shared" si="0"/>
        <v>0</v>
      </c>
      <c r="B6" s="4">
        <f t="shared" si="1"/>
        <v>741.66666666666674</v>
      </c>
      <c r="C6" s="4">
        <f t="shared" si="9"/>
        <v>890.00000000000011</v>
      </c>
      <c r="D6" s="4">
        <f t="shared" si="2"/>
        <v>1068</v>
      </c>
      <c r="E6" s="16">
        <f t="shared" si="3"/>
        <v>16000000</v>
      </c>
      <c r="F6" s="15">
        <f t="shared" si="4"/>
        <v>21573</v>
      </c>
      <c r="G6" s="10">
        <f t="shared" si="5"/>
        <v>17978</v>
      </c>
      <c r="H6" s="10">
        <f t="shared" si="6"/>
        <v>14981</v>
      </c>
      <c r="I6" s="4" t="e">
        <f>#REF!</f>
        <v>#REF!</v>
      </c>
      <c r="J6" s="4">
        <f t="shared" si="7"/>
        <v>0</v>
      </c>
      <c r="O6">
        <v>0</v>
      </c>
      <c r="P6">
        <v>890</v>
      </c>
      <c r="Q6">
        <f t="shared" si="8"/>
        <v>741.66666666666674</v>
      </c>
      <c r="R6" s="2">
        <v>16000000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558.33333333333337</v>
      </c>
      <c r="C7" s="4">
        <f t="shared" si="9"/>
        <v>670</v>
      </c>
      <c r="D7" s="4">
        <f t="shared" si="2"/>
        <v>804</v>
      </c>
      <c r="E7" s="16">
        <f t="shared" si="3"/>
        <v>10500000</v>
      </c>
      <c r="F7" s="10">
        <f t="shared" si="4"/>
        <v>18806</v>
      </c>
      <c r="G7" s="10">
        <f t="shared" si="5"/>
        <v>15672</v>
      </c>
      <c r="H7" s="10">
        <f t="shared" si="6"/>
        <v>13060</v>
      </c>
      <c r="I7" s="4" t="e">
        <f>#REF!</f>
        <v>#REF!</v>
      </c>
      <c r="J7" s="4">
        <f t="shared" si="7"/>
        <v>0</v>
      </c>
      <c r="O7">
        <v>0</v>
      </c>
      <c r="P7">
        <v>670</v>
      </c>
      <c r="Q7">
        <f t="shared" si="8"/>
        <v>558.33333333333337</v>
      </c>
      <c r="R7" s="2">
        <v>10500000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410</v>
      </c>
      <c r="C8" s="4">
        <f t="shared" si="9"/>
        <v>492</v>
      </c>
      <c r="D8" s="4">
        <f t="shared" si="2"/>
        <v>590.4</v>
      </c>
      <c r="E8" s="16">
        <f t="shared" si="3"/>
        <v>9000000</v>
      </c>
      <c r="F8" s="15">
        <f t="shared" si="4"/>
        <v>21951</v>
      </c>
      <c r="G8" s="10">
        <f t="shared" si="5"/>
        <v>18293</v>
      </c>
      <c r="H8" s="10">
        <f t="shared" si="6"/>
        <v>15244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v>410</v>
      </c>
      <c r="R8" s="2">
        <v>9000000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14</v>
      </c>
      <c r="I18">
        <v>405</v>
      </c>
      <c r="J18">
        <f>37.62*10.764</f>
        <v>404.94167999999996</v>
      </c>
    </row>
    <row r="19" spans="7:24" x14ac:dyDescent="0.25">
      <c r="H19" t="s">
        <v>21</v>
      </c>
      <c r="I19">
        <v>21000</v>
      </c>
      <c r="O19" t="s">
        <v>23</v>
      </c>
      <c r="P19">
        <v>486</v>
      </c>
      <c r="Q19">
        <f>45.14*10.764</f>
        <v>485.88695999999999</v>
      </c>
    </row>
    <row r="20" spans="7:24" x14ac:dyDescent="0.25">
      <c r="H20" t="s">
        <v>22</v>
      </c>
      <c r="I20">
        <f>I19*I18</f>
        <v>8505000</v>
      </c>
      <c r="P20">
        <f>P19/I18</f>
        <v>1.2</v>
      </c>
    </row>
    <row r="22" spans="7:24" x14ac:dyDescent="0.25">
      <c r="G22" s="6"/>
      <c r="H22" s="6"/>
      <c r="P22" t="s">
        <v>26</v>
      </c>
      <c r="Q22">
        <v>407</v>
      </c>
    </row>
    <row r="23" spans="7:24" x14ac:dyDescent="0.25">
      <c r="I23" t="s">
        <v>25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15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16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17</v>
      </c>
      <c r="I27">
        <v>8300000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18</v>
      </c>
      <c r="I28">
        <v>415000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 t="s">
        <v>19</v>
      </c>
      <c r="I29">
        <v>30000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H30" t="s">
        <v>20</v>
      </c>
      <c r="I30">
        <f>SUM(I27:I29)</f>
        <v>8745000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F7" zoomScaleNormal="100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B1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E11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D13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E1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2024-04-12T05:32:07Z</dcterms:modified>
</cp:coreProperties>
</file>