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EFD7469-BB9F-4472-9961-C14B7E6DA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4" r:id="rId1"/>
    <sheet name="cost in index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E25" i="4" l="1"/>
  <c r="E26" i="4" s="1"/>
  <c r="C26" i="4"/>
  <c r="E28" i="4" l="1"/>
  <c r="H8" i="4"/>
  <c r="C19" i="4"/>
  <c r="C6" i="4"/>
  <c r="F5" i="4"/>
  <c r="C8" i="4"/>
  <c r="C12" i="4" l="1"/>
  <c r="C17" i="4" s="1"/>
  <c r="C21" i="4" l="1"/>
  <c r="U34" i="4" l="1"/>
  <c r="C14" i="4" l="1"/>
  <c r="C15" i="4" l="1"/>
  <c r="D6" i="4"/>
  <c r="C23" i="4"/>
  <c r="E23" i="4" l="1"/>
  <c r="F23" i="4"/>
  <c r="F24" i="4" s="1"/>
  <c r="C25" i="4" l="1"/>
  <c r="C28" i="4" l="1"/>
  <c r="C37" i="4" l="1"/>
  <c r="F37" i="4" s="1"/>
  <c r="F40" i="4" s="1"/>
  <c r="C32" i="4"/>
  <c r="C33" i="4" s="1"/>
</calcChain>
</file>

<file path=xl/sharedStrings.xml><?xml version="1.0" encoding="utf-8"?>
<sst xmlns="http://schemas.openxmlformats.org/spreadsheetml/2006/main" count="50" uniqueCount="48">
  <si>
    <t>Year of Construction</t>
  </si>
  <si>
    <t>Age of Building</t>
  </si>
  <si>
    <t>Depreciation</t>
  </si>
  <si>
    <t>Amount of Depreciation</t>
  </si>
  <si>
    <t>Stamp Duty</t>
  </si>
  <si>
    <t>Registration Charges</t>
  </si>
  <si>
    <t xml:space="preserve"> Cost of Acquisition</t>
  </si>
  <si>
    <t>Depreciated Cost of Interior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</si>
  <si>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</si>
  <si>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</si>
  <si>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</si>
  <si>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</si>
  <si>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</si>
  <si>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</si>
  <si>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</si>
  <si>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</si>
  <si>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</si>
  <si>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</si>
  <si>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</si>
  <si>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</si>
  <si>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</si>
  <si>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</si>
  <si>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Page No.</t>
  </si>
  <si>
    <t>Zone No.</t>
  </si>
  <si>
    <t>Rate</t>
  </si>
  <si>
    <t>maximum</t>
  </si>
  <si>
    <t xml:space="preserve">{(100-10) x17}/70.00 </t>
  </si>
  <si>
    <t>Depreciated Value</t>
  </si>
  <si>
    <t>OC</t>
  </si>
  <si>
    <t>Particulars</t>
  </si>
  <si>
    <t>Year</t>
  </si>
  <si>
    <t>Amount</t>
  </si>
  <si>
    <t>Cost Inflation Index Year</t>
  </si>
  <si>
    <t>Present Cost Inflation Index Year</t>
  </si>
  <si>
    <t>Total Cost of Acquisition</t>
  </si>
  <si>
    <t>11.10.2019</t>
  </si>
  <si>
    <t>stamp duty - 5%</t>
  </si>
  <si>
    <t>Mr. Shashikant Mahtre</t>
  </si>
  <si>
    <t>mca</t>
  </si>
  <si>
    <t>ca - index</t>
  </si>
  <si>
    <t>bua</t>
  </si>
  <si>
    <t>19°02'24.6"N 72°51'53.5"E</t>
  </si>
  <si>
    <t>19/126</t>
  </si>
  <si>
    <t>11th floor - 10%</t>
  </si>
  <si>
    <t>Index Cost - 2011-12</t>
  </si>
  <si>
    <t>Index Cost - 2023-24</t>
  </si>
  <si>
    <t>RR 2011</t>
  </si>
  <si>
    <t>above 5 lakh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</si>
</sst>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5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2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9" borderId="2" xfId="0" applyFont="1" applyFill="1" applyBorder="1"/>
    <xf numFmtId="43" fontId="2" fillId="9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/>
    </xf>
    <xf numFmtId="43" fontId="2" fillId="2" borderId="2" xfId="0" applyNumberFormat="1" applyFont="1" applyFill="1" applyBorder="1"/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9</xdr:row>
      <xdr:rowOff>187952</xdr:rowOff>
    </xdr:from>
    <xdr:to>
      <xdr:col>18</xdr:col>
      <xdr:colOff>53837</xdr:colOff>
      <xdr:row>29</xdr:row>
      <xdr:rowOff>105188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CF6866-1E10-4F21-8DE5-6CFEBEC99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90" t="26251" r="31785" b="28333"/>
        <a:stretch/>
      </xdr:blipFill>
      <xdr:spPr>
        <a:xfrm>
          <a:off x="9715500" y="2292977"/>
          <a:ext cx="8054837" cy="3727236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30</xdr:row>
      <xdr:rowOff>81966</xdr:rowOff>
    </xdr:from>
    <xdr:to>
      <xdr:col>18</xdr:col>
      <xdr:colOff>432707</xdr:colOff>
      <xdr:row>43</xdr:row>
      <xdr:rowOff>31296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3F4E9E-6F37-4FB6-8C60-805DE6909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286" t="26939" r="37161" b="34558"/>
        <a:stretch/>
      </xdr:blipFill>
      <xdr:spPr>
        <a:xfrm>
          <a:off x="12144375" y="6187491"/>
          <a:ext cx="6004832" cy="293065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25237</xdr:colOff>
      <xdr:row>9</xdr:row>
      <xdr:rowOff>113889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405F97-244C-4223-BE5A-E634BE770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981" t="18184" r="33249" b="46963"/>
        <a:stretch/>
      </xdr:blipFill>
      <xdr:spPr>
        <a:xfrm>
          <a:off x="12125325" y="0"/>
          <a:ext cx="6226012" cy="2218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30</xdr:col>
      <xdr:colOff>597789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D59A1B-412B-441A-80B9-AE8F77FF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18</xdr:col>
      <xdr:colOff>360220</xdr:colOff>
      <xdr:row>40</xdr:row>
      <xdr:rowOff>64078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702D6-0A12-4F2D-97F3-01BFC9784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34" t="28059" r="31724" b="23164"/>
        <a:stretch/>
      </xdr:blipFill>
      <xdr:spPr>
        <a:xfrm>
          <a:off x="2438400" y="2667000"/>
          <a:ext cx="8894620" cy="50170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29</xdr:col>
      <xdr:colOff>550164</xdr:colOff>
      <xdr:row>56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3C381-4320-4C74-9EBF-39141AA9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145" zoomScaleNormal="145" workbookViewId="0">
      <selection activeCell="C6" sqref="C6"/>
    </sheetView>
  </sheetViews>
  <sheetFormatPr defaultRowHeight="15" x14ac:dyDescent="0.25"/>
  <cols>
    <col min="1" max="1" width="26.8554687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5" t="s">
        <v>37</v>
      </c>
      <c r="B1" s="55"/>
      <c r="C1" s="55"/>
      <c r="F1" t="s">
        <v>41</v>
      </c>
    </row>
    <row r="2" spans="1:12" ht="15" customHeight="1" x14ac:dyDescent="0.25">
      <c r="A2" s="56" t="s">
        <v>9</v>
      </c>
      <c r="B2" s="56"/>
      <c r="C2" s="25">
        <v>2011</v>
      </c>
    </row>
    <row r="3" spans="1:12" x14ac:dyDescent="0.25">
      <c r="A3" s="26"/>
      <c r="B3" s="26"/>
      <c r="C3" s="26"/>
      <c r="E3" t="s">
        <v>38</v>
      </c>
      <c r="F3">
        <v>476</v>
      </c>
      <c r="L3" s="3"/>
    </row>
    <row r="4" spans="1:12" x14ac:dyDescent="0.25">
      <c r="A4" s="26" t="s">
        <v>10</v>
      </c>
      <c r="B4" s="26"/>
      <c r="C4" s="26">
        <v>2011</v>
      </c>
      <c r="E4" t="s">
        <v>39</v>
      </c>
      <c r="F4">
        <v>470</v>
      </c>
      <c r="G4" s="60" t="s">
        <v>46</v>
      </c>
      <c r="H4" s="61"/>
      <c r="K4" s="59"/>
      <c r="L4" s="59"/>
    </row>
    <row r="5" spans="1:12" x14ac:dyDescent="0.25">
      <c r="A5" s="26" t="s">
        <v>0</v>
      </c>
      <c r="B5" s="26"/>
      <c r="C5" s="26">
        <v>2011</v>
      </c>
      <c r="D5" t="s">
        <v>28</v>
      </c>
      <c r="E5" t="s">
        <v>40</v>
      </c>
      <c r="F5">
        <f>ROUND(F4*1.2,0)</f>
        <v>564</v>
      </c>
      <c r="G5" s="13" t="s">
        <v>22</v>
      </c>
      <c r="H5" s="14">
        <v>101</v>
      </c>
      <c r="J5" s="10"/>
    </row>
    <row r="6" spans="1:12" x14ac:dyDescent="0.25">
      <c r="A6" s="26" t="s">
        <v>1</v>
      </c>
      <c r="B6" s="27"/>
      <c r="C6" s="26">
        <f>C5-C4</f>
        <v>0</v>
      </c>
      <c r="D6">
        <f>70-C6</f>
        <v>70</v>
      </c>
      <c r="G6" s="13" t="s">
        <v>23</v>
      </c>
      <c r="H6" s="16" t="s">
        <v>42</v>
      </c>
    </row>
    <row r="7" spans="1:12" x14ac:dyDescent="0.25">
      <c r="A7" s="57" t="s">
        <v>14</v>
      </c>
      <c r="B7" s="27" t="s">
        <v>11</v>
      </c>
      <c r="C7" s="27" t="s">
        <v>12</v>
      </c>
      <c r="G7" s="13" t="s">
        <v>24</v>
      </c>
      <c r="H7" s="15">
        <v>146300</v>
      </c>
      <c r="I7" s="2"/>
      <c r="J7" s="2"/>
    </row>
    <row r="8" spans="1:12" ht="15.75" customHeight="1" x14ac:dyDescent="0.25">
      <c r="A8" s="57"/>
      <c r="B8" s="27">
        <v>564</v>
      </c>
      <c r="C8" s="28">
        <f>ROUND(B8/10.764,2)</f>
        <v>52.4</v>
      </c>
      <c r="F8" s="1"/>
      <c r="G8" s="53" t="s">
        <v>43</v>
      </c>
      <c r="H8" s="54">
        <f>H7*1.1</f>
        <v>160930</v>
      </c>
      <c r="I8" s="2"/>
    </row>
    <row r="9" spans="1:12" ht="33.75" customHeight="1" x14ac:dyDescent="0.25">
      <c r="A9" s="29"/>
      <c r="B9" s="27"/>
      <c r="C9" s="27"/>
      <c r="G9" s="9" t="s">
        <v>18</v>
      </c>
      <c r="H9" s="2"/>
      <c r="K9" s="1"/>
    </row>
    <row r="10" spans="1:12" x14ac:dyDescent="0.25">
      <c r="A10" s="30" t="s">
        <v>17</v>
      </c>
      <c r="B10" s="31"/>
      <c r="C10" s="32">
        <v>16000</v>
      </c>
      <c r="I10" s="2"/>
    </row>
    <row r="11" spans="1:12" x14ac:dyDescent="0.25">
      <c r="A11" s="30"/>
      <c r="B11" s="31"/>
      <c r="C11" s="31"/>
      <c r="G11" s="2"/>
    </row>
    <row r="12" spans="1:12" x14ac:dyDescent="0.25">
      <c r="A12" s="31" t="s">
        <v>15</v>
      </c>
      <c r="B12" s="31"/>
      <c r="C12" s="32">
        <f>ROUND(C8*C10,0)</f>
        <v>838400</v>
      </c>
      <c r="D12" s="2"/>
      <c r="I12" s="4"/>
      <c r="J12" s="4"/>
      <c r="K12" s="4"/>
    </row>
    <row r="13" spans="1:12" x14ac:dyDescent="0.25">
      <c r="A13" s="31"/>
      <c r="B13" s="31"/>
      <c r="C13" s="32"/>
      <c r="F13" s="6"/>
      <c r="G13" s="6"/>
      <c r="H13" s="6"/>
      <c r="I13" s="4"/>
      <c r="J13" s="4"/>
      <c r="K13" s="4"/>
    </row>
    <row r="14" spans="1:12" x14ac:dyDescent="0.25">
      <c r="A14" s="31" t="s">
        <v>2</v>
      </c>
      <c r="B14" s="31"/>
      <c r="C14" s="31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1" t="s">
        <v>26</v>
      </c>
      <c r="B15" s="31"/>
      <c r="C15" s="33">
        <f>C14*C6/70</f>
        <v>0</v>
      </c>
      <c r="F15" s="6"/>
      <c r="G15" s="6"/>
      <c r="H15" s="7"/>
      <c r="I15" s="4"/>
      <c r="J15" s="4"/>
      <c r="K15" s="4"/>
    </row>
    <row r="16" spans="1:12" x14ac:dyDescent="0.25">
      <c r="A16" s="31"/>
      <c r="B16" s="31"/>
      <c r="C16" s="34">
        <v>0</v>
      </c>
      <c r="G16" s="6"/>
      <c r="H16" s="5"/>
      <c r="I16" s="58"/>
      <c r="J16" s="58"/>
      <c r="K16" s="58"/>
    </row>
    <row r="17" spans="1:11" x14ac:dyDescent="0.25">
      <c r="A17" s="26" t="s">
        <v>3</v>
      </c>
      <c r="B17" s="26"/>
      <c r="C17" s="35">
        <f>C12*C16</f>
        <v>0</v>
      </c>
      <c r="D17" s="2"/>
      <c r="E17" s="2"/>
    </row>
    <row r="18" spans="1:11" x14ac:dyDescent="0.25">
      <c r="A18" s="36" t="s">
        <v>13</v>
      </c>
      <c r="B18" s="36"/>
      <c r="C18" s="36"/>
      <c r="E18" s="1"/>
    </row>
    <row r="19" spans="1:11" x14ac:dyDescent="0.25">
      <c r="A19" s="37" t="s">
        <v>16</v>
      </c>
      <c r="B19" s="37"/>
      <c r="C19" s="38">
        <f>H8</f>
        <v>160930</v>
      </c>
    </row>
    <row r="20" spans="1:11" x14ac:dyDescent="0.25">
      <c r="A20" s="39"/>
      <c r="B20" s="39"/>
      <c r="C20" s="39"/>
    </row>
    <row r="21" spans="1:11" x14ac:dyDescent="0.25">
      <c r="A21" s="40" t="s">
        <v>19</v>
      </c>
      <c r="B21" s="40"/>
      <c r="C21" s="41">
        <f>ROUND(C19*C8,0)</f>
        <v>8432732</v>
      </c>
    </row>
    <row r="22" spans="1:11" x14ac:dyDescent="0.25">
      <c r="A22" s="42"/>
      <c r="B22" s="42"/>
      <c r="C22" s="43"/>
      <c r="E22" t="s">
        <v>20</v>
      </c>
      <c r="F22" t="s">
        <v>21</v>
      </c>
    </row>
    <row r="23" spans="1:11" s="21" customFormat="1" x14ac:dyDescent="0.25">
      <c r="A23" s="44" t="s">
        <v>27</v>
      </c>
      <c r="B23" s="44"/>
      <c r="C23" s="45">
        <f>C21-C17</f>
        <v>8432732</v>
      </c>
      <c r="E23" s="22">
        <f>C23</f>
        <v>8432732</v>
      </c>
      <c r="F23" s="22">
        <f>C23</f>
        <v>8432732</v>
      </c>
      <c r="G23" s="23"/>
    </row>
    <row r="24" spans="1:11" x14ac:dyDescent="0.25">
      <c r="A24" s="42"/>
      <c r="B24" s="42"/>
      <c r="C24" s="42"/>
      <c r="D24" t="s">
        <v>47</v>
      </c>
      <c r="E24" s="2">
        <v>500000</v>
      </c>
      <c r="F24" s="12">
        <f>ROUND(F23*1%,0)</f>
        <v>84327</v>
      </c>
      <c r="G24" s="2"/>
    </row>
    <row r="25" spans="1:11" x14ac:dyDescent="0.25">
      <c r="A25" s="31" t="s">
        <v>4</v>
      </c>
      <c r="B25" s="31"/>
      <c r="C25" s="46">
        <f>E28</f>
        <v>404237</v>
      </c>
      <c r="E25" s="2">
        <f>ROUND(E23-E24,500)</f>
        <v>7932732</v>
      </c>
      <c r="F25">
        <v>30000</v>
      </c>
      <c r="G25" t="s">
        <v>25</v>
      </c>
    </row>
    <row r="26" spans="1:11" x14ac:dyDescent="0.25">
      <c r="A26" s="31" t="s">
        <v>5</v>
      </c>
      <c r="B26" s="31"/>
      <c r="C26" s="46">
        <f>F25</f>
        <v>30000</v>
      </c>
      <c r="D26" t="s">
        <v>36</v>
      </c>
      <c r="E26" s="2">
        <f>ROUND(E25*5%,0)</f>
        <v>396637</v>
      </c>
      <c r="G26" s="1"/>
      <c r="K26" s="1"/>
    </row>
    <row r="27" spans="1:11" x14ac:dyDescent="0.25">
      <c r="A27" s="31"/>
      <c r="B27" s="31"/>
      <c r="C27" s="31"/>
      <c r="E27" s="1">
        <v>7600</v>
      </c>
      <c r="J27" s="8"/>
      <c r="K27" s="8"/>
    </row>
    <row r="28" spans="1:11" x14ac:dyDescent="0.25">
      <c r="A28" s="47" t="s">
        <v>6</v>
      </c>
      <c r="B28" s="47"/>
      <c r="C28" s="48">
        <f>ROUND(C26+C25+C23,0)</f>
        <v>8866969</v>
      </c>
      <c r="E28" s="11">
        <f>ROUND(E26+E27,0)</f>
        <v>404237</v>
      </c>
      <c r="J28" s="8"/>
    </row>
    <row r="29" spans="1:11" x14ac:dyDescent="0.25">
      <c r="A29" s="31" t="s">
        <v>7</v>
      </c>
      <c r="B29" s="31"/>
      <c r="C29" s="32">
        <v>0</v>
      </c>
      <c r="E29" s="2"/>
      <c r="J29" s="8"/>
    </row>
    <row r="30" spans="1:11" x14ac:dyDescent="0.25">
      <c r="A30" s="31" t="s">
        <v>44</v>
      </c>
      <c r="B30" s="31"/>
      <c r="C30" s="32">
        <v>184</v>
      </c>
      <c r="E30" s="2"/>
      <c r="J30" s="8"/>
    </row>
    <row r="31" spans="1:11" x14ac:dyDescent="0.25">
      <c r="A31" s="31" t="s">
        <v>45</v>
      </c>
      <c r="B31" s="31"/>
      <c r="C31" s="32">
        <v>348</v>
      </c>
      <c r="E31" s="2"/>
      <c r="J31" s="8"/>
    </row>
    <row r="32" spans="1:11" x14ac:dyDescent="0.25">
      <c r="A32" s="31" t="s">
        <v>8</v>
      </c>
      <c r="B32" s="31"/>
      <c r="C32" s="32">
        <f>C28*C31/C30</f>
        <v>16770137.021739131</v>
      </c>
      <c r="E32" s="2"/>
      <c r="J32" s="2"/>
    </row>
    <row r="33" spans="1:21" x14ac:dyDescent="0.25">
      <c r="A33" s="30" t="s">
        <v>8</v>
      </c>
      <c r="B33" s="47"/>
      <c r="C33" s="48">
        <f>ROUND(C32,0)</f>
        <v>16770137</v>
      </c>
    </row>
    <row r="34" spans="1:21" x14ac:dyDescent="0.25">
      <c r="U34">
        <f>32.91+37.7</f>
        <v>70.61</v>
      </c>
    </row>
    <row r="35" spans="1:21" ht="15.75" thickBot="1" x14ac:dyDescent="0.3"/>
    <row r="36" spans="1:21" ht="50.25" thickBot="1" x14ac:dyDescent="0.3">
      <c r="A36" s="49" t="s">
        <v>29</v>
      </c>
      <c r="B36" s="50" t="s">
        <v>30</v>
      </c>
      <c r="C36" s="50" t="s">
        <v>31</v>
      </c>
      <c r="D36" s="50" t="s">
        <v>32</v>
      </c>
      <c r="E36" s="50" t="s">
        <v>33</v>
      </c>
      <c r="F36" s="50" t="s">
        <v>8</v>
      </c>
    </row>
    <row r="37" spans="1:21" ht="15.75" thickBot="1" x14ac:dyDescent="0.3">
      <c r="A37" s="51" t="s">
        <v>34</v>
      </c>
      <c r="B37" s="51">
        <v>2001</v>
      </c>
      <c r="C37" s="51">
        <f>C28</f>
        <v>8866969</v>
      </c>
      <c r="D37" s="51">
        <v>100</v>
      </c>
      <c r="E37" s="51">
        <v>348</v>
      </c>
      <c r="F37" s="51">
        <f>ROUND(E37/D37*C37,0)</f>
        <v>30857052</v>
      </c>
    </row>
    <row r="38" spans="1:21" ht="15.75" thickBot="1" x14ac:dyDescent="0.3">
      <c r="A38" s="51"/>
      <c r="B38" s="51"/>
      <c r="C38" s="51"/>
      <c r="D38" s="51"/>
      <c r="E38" s="51"/>
      <c r="F38" s="51"/>
    </row>
    <row r="39" spans="1:21" ht="15.75" thickBot="1" x14ac:dyDescent="0.3">
      <c r="A39" s="51"/>
      <c r="B39" s="51"/>
      <c r="C39" s="51"/>
      <c r="D39" s="51"/>
      <c r="E39" s="51"/>
      <c r="F39" s="51"/>
    </row>
    <row r="40" spans="1:21" ht="15.75" thickBot="1" x14ac:dyDescent="0.3">
      <c r="A40" s="51"/>
      <c r="B40" s="51"/>
      <c r="C40" s="51"/>
      <c r="D40" s="51"/>
      <c r="E40" s="51"/>
      <c r="F40" s="52">
        <f>SUM(F37:F39)</f>
        <v>30857052</v>
      </c>
    </row>
    <row r="41" spans="1:21" ht="15.75" thickBot="1" x14ac:dyDescent="0.3">
      <c r="A41" s="51"/>
      <c r="B41" s="51"/>
      <c r="C41" s="51"/>
      <c r="D41" s="51"/>
      <c r="E41" s="51"/>
      <c r="F41" s="51"/>
    </row>
    <row r="47" spans="1:21" x14ac:dyDescent="0.25">
      <c r="G47" t="s">
        <v>35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topLeftCell="A7" workbookViewId="0">
      <selection activeCell="C4" sqref="C4"/>
    </sheetView>
  </sheetViews>
  <sheetFormatPr defaultRowHeight="15" x14ac:dyDescent="0.25"/>
  <sheetData>
    <row r="23" spans="9:9" x14ac:dyDescent="0.25">
      <c r="I23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A10" workbookViewId="0">
      <selection activeCell="E15" sqref="E15"/>
    </sheetView>
  </sheetViews>
  <sheetFormatPr defaultRowHeight="15" x14ac:dyDescent="0.25"/>
  <sheetData>
    <row r="27" spans="16:19" x14ac:dyDescent="0.25">
      <c r="P27" s="20"/>
      <c r="Q27" s="20"/>
      <c r="R27" s="20"/>
      <c r="S27" s="20"/>
    </row>
    <row r="28" spans="16:19" x14ac:dyDescent="0.25">
      <c r="P28" s="20"/>
      <c r="Q28" s="20"/>
      <c r="R28" s="20"/>
      <c r="S28" s="20"/>
    </row>
    <row r="29" spans="16:19" x14ac:dyDescent="0.25">
      <c r="P29" s="20"/>
      <c r="Q29" s="20"/>
      <c r="R29" s="20"/>
      <c r="S29" s="20"/>
    </row>
    <row r="30" spans="16:19" x14ac:dyDescent="0.25">
      <c r="P30" s="20"/>
      <c r="Q30" s="20"/>
      <c r="R30" s="20"/>
      <c r="S30" s="20"/>
    </row>
    <row r="31" spans="16:19" x14ac:dyDescent="0.25">
      <c r="P31" s="20"/>
      <c r="Q31" s="20"/>
      <c r="R31" s="20"/>
      <c r="S31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10" workbookViewId="0">
      <selection activeCell="B4" sqref="B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7"/>
      <c r="L51" s="17"/>
      <c r="M51" s="17"/>
      <c r="N51" s="18"/>
    </row>
    <row r="52" spans="11:14" x14ac:dyDescent="0.25">
      <c r="K52" s="17"/>
      <c r="L52" s="17"/>
      <c r="M52" s="17"/>
      <c r="N52" s="18"/>
    </row>
    <row r="53" spans="11:14" x14ac:dyDescent="0.25">
      <c r="K53" s="17"/>
      <c r="L53" s="17"/>
      <c r="M53" s="17"/>
      <c r="N53" s="18"/>
    </row>
    <row r="54" spans="11:14" x14ac:dyDescent="0.25">
      <c r="K54" s="17"/>
      <c r="L54" s="17"/>
      <c r="M54" s="17"/>
      <c r="N54" s="18"/>
    </row>
    <row r="55" spans="11:14" x14ac:dyDescent="0.25">
      <c r="K55" s="17"/>
      <c r="L55" s="17"/>
      <c r="M55" s="17"/>
      <c r="N55" s="18"/>
    </row>
    <row r="56" spans="11:14" x14ac:dyDescent="0.25">
      <c r="K56" s="17"/>
      <c r="L56" s="17"/>
      <c r="M56" s="17"/>
      <c r="N56" s="18"/>
    </row>
    <row r="57" spans="11:14" x14ac:dyDescent="0.25">
      <c r="K57" s="17"/>
      <c r="L57" s="17"/>
      <c r="M57" s="17"/>
      <c r="N57" s="18"/>
    </row>
    <row r="58" spans="11:14" x14ac:dyDescent="0.25">
      <c r="K58" s="17"/>
      <c r="L58" s="17"/>
      <c r="M58" s="17"/>
      <c r="N58" s="18"/>
    </row>
    <row r="59" spans="11:14" x14ac:dyDescent="0.25">
      <c r="K59" s="62"/>
      <c r="L59" s="63"/>
      <c r="M59" s="64"/>
      <c r="N59" s="19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cost in index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2024-04-11T11:46:00Z</dcterms:modified>
</cp:coreProperties>
</file>