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TI\05.04.2024\Flat No. 23\"/>
    </mc:Choice>
  </mc:AlternateContent>
  <xr:revisionPtr revIDLastSave="0" documentId="13_ncr:1_{19E22388-CF88-4218-91E5-74E5D07BB1C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7" i="23"/>
  <c r="F8" i="23" s="1"/>
  <c r="F6" i="23"/>
  <c r="F5" i="23"/>
  <c r="F14" i="23" s="1"/>
  <c r="F12" i="23" l="1"/>
  <c r="F13" i="23" s="1"/>
  <c r="F16" i="23" s="1"/>
  <c r="F19" i="23" s="1"/>
  <c r="P11" i="4"/>
  <c r="Q11" i="4" s="1"/>
  <c r="J11" i="4"/>
  <c r="I11" i="4"/>
  <c r="P10" i="4"/>
  <c r="Q10" i="4" s="1"/>
  <c r="J10" i="4"/>
  <c r="I10" i="4"/>
  <c r="P9" i="4"/>
  <c r="J9" i="4"/>
  <c r="I9" i="4"/>
  <c r="P8" i="4"/>
  <c r="Q8" i="4" s="1"/>
  <c r="J8" i="4"/>
  <c r="I8" i="4"/>
  <c r="Q7" i="4"/>
  <c r="J7" i="4"/>
  <c r="I7" i="4"/>
  <c r="Q6" i="4"/>
  <c r="J6" i="4"/>
  <c r="I6" i="4"/>
  <c r="Q5" i="4"/>
  <c r="J5" i="4"/>
  <c r="I5" i="4"/>
  <c r="Q4" i="4"/>
  <c r="J4" i="4"/>
  <c r="I4" i="4"/>
  <c r="P3" i="4"/>
  <c r="J3" i="4"/>
  <c r="I3" i="4"/>
  <c r="P2" i="4"/>
  <c r="J2" i="4"/>
  <c r="I2" i="4"/>
  <c r="F20" i="23" l="1"/>
  <c r="F21" i="23"/>
  <c r="F25" i="23"/>
  <c r="C4" i="25"/>
  <c r="B4" i="4"/>
  <c r="C4" i="4" s="1"/>
  <c r="D4" i="4" s="1"/>
  <c r="G28" i="4"/>
  <c r="G31" i="4"/>
  <c r="C5" i="25"/>
  <c r="B2" i="4"/>
  <c r="C2" i="4" s="1"/>
  <c r="B6" i="4"/>
  <c r="C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9" i="4" l="1"/>
  <c r="G9" i="4"/>
  <c r="F9" i="4"/>
  <c r="G2" i="4"/>
  <c r="F2" i="4"/>
  <c r="G6" i="4"/>
  <c r="F6" i="4"/>
  <c r="G10" i="4"/>
  <c r="F10" i="4"/>
  <c r="F7" i="4"/>
  <c r="H7" i="4"/>
  <c r="G7" i="4"/>
  <c r="G11" i="4"/>
  <c r="F11" i="4"/>
  <c r="H11" i="4"/>
  <c r="G4" i="4"/>
  <c r="F4" i="4"/>
  <c r="H4" i="4"/>
  <c r="G8" i="4"/>
  <c r="F8" i="4"/>
  <c r="H8" i="4"/>
  <c r="B3" i="4"/>
  <c r="F3" i="4" s="1"/>
  <c r="G33" i="4"/>
  <c r="D2" i="4"/>
  <c r="H2" i="4" s="1"/>
  <c r="D6" i="4"/>
  <c r="H6" i="4" s="1"/>
  <c r="F13" i="4"/>
  <c r="D10" i="4"/>
  <c r="H10" i="4" s="1"/>
  <c r="D14" i="4"/>
  <c r="G14" i="4"/>
  <c r="F12" i="4"/>
  <c r="G13" i="4"/>
  <c r="H14" i="4"/>
  <c r="H15" i="4"/>
  <c r="H16" i="4"/>
  <c r="G12" i="4"/>
  <c r="H13" i="4"/>
  <c r="F15" i="4"/>
  <c r="C13" i="25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3" i="4"/>
  <c r="G3" i="4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3" i="4" l="1"/>
  <c r="H3" i="4" s="1"/>
  <c r="D5" i="4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<sst xmlns="http://schemas.openxmlformats.org/spreadsheetml/2006/main" count="134" uniqueCount="91">
  <si>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</si>
  <si>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</si>
  <si>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</si>
  <si>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</si>
  <si>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</si>
  <si>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</si>
  <si>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</si>
  <si>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</si>
  <si>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</si>
  <si>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</si>
  <si>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</si>
  <si>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</si>
  <si>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</si>
  <si>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</si>
  <si>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</si>
  <si>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</si>
  <si>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</si>
  <si>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</si>
  <si>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</si>
  <si>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</si>
  <si>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</si>
  <si>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</si>
  <si>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</si>
  <si>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</si>
  <si>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</si>
  <si>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</si>
  <si>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</si>
  <si>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</si>
  <si>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</si>
  <si>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</si>
  <si>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</si>
  <si>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</si>
  <si>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</si>
  <si>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</si>
  <si>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</si>
  <si>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</si>
  <si>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</si>
  <si>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</si>
  <si>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</si>
  <si>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</si>
  <si>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</si>
  <si>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</si>
  <si>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</si>
  <si>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</si>
  <si>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</si>
  <si>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</si>
  <si>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</si>
  <si>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</si>
  <si>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</si>
  <si>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</si>
  <si>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</si>
  <si>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</si>
  <si>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</si>
  <si>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</si>
  <si>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</si>
  <si>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</si>
  <si>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</si>
  <si>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</si>
  <si>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</si>
  <si>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</si>
  <si>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</si>
  <si>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</si>
  <si>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</si>
  <si>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</si>
  <si>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</si>
  <si>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</si>
  <si>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</si>
  <si>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</si>
  <si>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</si>
  <si>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</si>
  <si>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</si>
  <si>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</si>
  <si>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</si>
  <si>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</si>
  <si>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</si>
  <si>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</si>
  <si>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</si>
  <si>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</si>
  <si>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</si>
  <si>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</si>
  <si>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</si>
  <si>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</si>
  <si>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</si>
  <si>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</si>
  <si>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</si>
  <si>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Residential Flat No. 23, 4th Floor, “Lotus Court”, Plot No. 196, C.S. No. 1632 of Fort Division,  
Jamshedji Tata Road, Backbay Reclamation, Churchgate, Mumbai - 400 020, 
State - Maharashtra, Country – India</t>
  </si>
  <si>
    <t>IGR-21.01.24</t>
  </si>
  <si>
    <t>IGR-27.02.22</t>
  </si>
  <si>
    <t>Flat No.</t>
  </si>
  <si>
    <t>Including Car Parking</t>
  </si>
  <si>
    <t>Without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</si>
</sst>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9</xdr:row>
      <xdr:rowOff>114300</xdr:rowOff>
    </xdr:from>
    <xdr:to>
      <xdr:col>26</xdr:col>
      <xdr:colOff>77956</xdr:colOff>
      <xdr:row>32</xdr:row>
      <xdr:rowOff>95912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94293-7673-043F-D916-6761A655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2019300"/>
          <a:ext cx="12584281" cy="47441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46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85747-4684-4F1C-9EB7-5DB98713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1DAE2-771A-4B67-BC05-9A7340803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BB63CD-08CF-422F-B21F-9525DDF30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506852</xdr:colOff>
      <xdr:row>49</xdr:row>
      <xdr:rowOff>106019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58C8C9-B46D-4013-A5B0-8E2FC0C85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27652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D9497-9DEC-4F61-8E18-6142F05CC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AE306-E2F6-4603-A799-E62638D4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4F70B-75BD-41B0-A78B-C0E00851A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326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535F1-ED88-4AF8-AAAE-398C66AC6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24" sqref="E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656640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656640</v>
      </c>
      <c r="D5" s="59" t="s">
        <v>62</v>
      </c>
      <c r="E5" s="60">
        <f>C5/10.764</f>
        <v>61003.344481605352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283610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373030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111909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395519</v>
      </c>
      <c r="D9" s="59" t="s">
        <v>62</v>
      </c>
      <c r="E9" s="60">
        <f>C9/10.764</f>
        <v>36744.611668524711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v>1949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75</v>
      </c>
      <c r="D13" s="66">
        <v>30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61500</v>
      </c>
      <c r="D3" s="22" t="s">
        <v>76</v>
      </c>
      <c r="E3" s="6" t="s">
        <v>77</v>
      </c>
      <c r="F3" s="19">
        <v>59500</v>
      </c>
      <c r="G3" s="22" t="s">
        <v>76</v>
      </c>
      <c r="H3" s="6" t="s">
        <v>77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58500</v>
      </c>
      <c r="D5" s="22"/>
      <c r="F5" s="19">
        <f>F3-F4</f>
        <v>56500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58500</v>
      </c>
      <c r="D14" s="22"/>
      <c r="F14" s="19">
        <f>F5</f>
        <v>56500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61500</v>
      </c>
      <c r="D16" s="22"/>
      <c r="F16" s="20">
        <f>F14+F13</f>
        <v>59500</v>
      </c>
      <c r="G16" s="22"/>
    </row>
    <row r="17" spans="1:8" x14ac:dyDescent="0.25">
      <c r="A17" t="s">
        <v>88</v>
      </c>
      <c r="B17" s="23"/>
      <c r="C17" s="24">
        <v>23</v>
      </c>
      <c r="D17" s="24" t="s">
        <v>89</v>
      </c>
      <c r="F17" s="24">
        <v>23</v>
      </c>
      <c r="G17" s="24" t="s">
        <v>90</v>
      </c>
    </row>
    <row r="18" spans="1:8" x14ac:dyDescent="0.25">
      <c r="A18" s="72" t="str">
        <f>E3</f>
        <v>BUA</v>
      </c>
      <c r="B18" s="7"/>
      <c r="C18" s="29">
        <v>1884</v>
      </c>
      <c r="D18" s="24"/>
      <c r="F18" s="29">
        <v>1726</v>
      </c>
      <c r="G18" s="24"/>
    </row>
    <row r="19" spans="1:8" x14ac:dyDescent="0.25">
      <c r="A19" s="15" t="s">
        <v>74</v>
      </c>
      <c r="B19" s="6"/>
      <c r="C19" s="30">
        <f>C18*C16</f>
        <v>115866000</v>
      </c>
      <c r="D19" s="31"/>
      <c r="E19" s="66"/>
      <c r="F19" s="30">
        <f>F18*F16</f>
        <v>102697000</v>
      </c>
      <c r="G19" s="31"/>
      <c r="H19" s="66"/>
    </row>
    <row r="20" spans="1:8" x14ac:dyDescent="0.25">
      <c r="A20" s="15" t="s">
        <v>24</v>
      </c>
      <c r="C20" s="32">
        <f>C19*90%</f>
        <v>104279400</v>
      </c>
      <c r="D20" s="30"/>
      <c r="F20" s="32">
        <f>F19*90%</f>
        <v>92427300</v>
      </c>
      <c r="G20" s="30"/>
    </row>
    <row r="21" spans="1:8" x14ac:dyDescent="0.25">
      <c r="A21" s="15" t="s">
        <v>25</v>
      </c>
      <c r="C21" s="32">
        <f>C19*80%</f>
        <v>92692800</v>
      </c>
      <c r="D21" s="32"/>
      <c r="F21" s="32">
        <f>F19*80%</f>
        <v>82157600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5652000</v>
      </c>
      <c r="D23" s="35"/>
      <c r="F23" s="35">
        <f>F4*F18</f>
        <v>5178000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241387.5</v>
      </c>
      <c r="D25" s="32"/>
      <c r="F25" s="32">
        <f>F19*0.025/12</f>
        <v>213952.08333333334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12" sqref="V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7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1740</v>
      </c>
      <c r="C2" s="4">
        <f t="shared" ref="C2:C16" si="1">B2*1.2</f>
        <v>2088</v>
      </c>
      <c r="D2" s="4">
        <f t="shared" ref="D2:D16" si="2">C2*1.2</f>
        <v>2505.6</v>
      </c>
      <c r="E2" s="5">
        <f t="shared" ref="E2:E16" si="3">R2</f>
        <v>125000000</v>
      </c>
      <c r="F2" s="4">
        <f t="shared" ref="F2:F11" si="4">ROUND((E2/B2),0)</f>
        <v>71839</v>
      </c>
      <c r="G2" s="73">
        <f t="shared" ref="G2:G11" si="5">ROUND((E2/C2),0)</f>
        <v>59866</v>
      </c>
      <c r="H2" s="73">
        <f t="shared" ref="H2:H11" si="6">ROUND((E2/D2),0)</f>
        <v>49888</v>
      </c>
      <c r="I2" s="73">
        <f t="shared" ref="I2:I11" si="7">T2</f>
        <v>0</v>
      </c>
      <c r="J2" s="73">
        <f t="shared" ref="J2:J11" si="8">U2</f>
        <v>0</v>
      </c>
      <c r="K2" s="7"/>
      <c r="L2" s="7"/>
      <c r="M2" s="7"/>
      <c r="N2" s="7"/>
      <c r="O2" s="7">
        <v>0</v>
      </c>
      <c r="P2" s="7">
        <f t="shared" ref="P2:P11" si="9">O2/1.2</f>
        <v>0</v>
      </c>
      <c r="Q2" s="7">
        <v>1740</v>
      </c>
      <c r="R2" s="74">
        <v>125000000</v>
      </c>
      <c r="S2" s="2"/>
    </row>
    <row r="3" spans="1:19" x14ac:dyDescent="0.25">
      <c r="A3" s="4">
        <v>2</v>
      </c>
      <c r="B3" s="4">
        <f t="shared" si="0"/>
        <v>2450</v>
      </c>
      <c r="C3" s="4">
        <f t="shared" si="1"/>
        <v>2940</v>
      </c>
      <c r="D3" s="4">
        <f t="shared" si="2"/>
        <v>3528</v>
      </c>
      <c r="E3" s="5">
        <f t="shared" si="3"/>
        <v>200000000</v>
      </c>
      <c r="F3" s="4">
        <f t="shared" si="4"/>
        <v>81633</v>
      </c>
      <c r="G3" s="4">
        <f t="shared" si="5"/>
        <v>68027</v>
      </c>
      <c r="H3" s="4">
        <f t="shared" si="6"/>
        <v>56689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2450</v>
      </c>
      <c r="R3" s="2">
        <v>200000000</v>
      </c>
      <c r="S3" s="2"/>
    </row>
    <row r="4" spans="1:19" x14ac:dyDescent="0.25">
      <c r="A4" s="4">
        <v>3</v>
      </c>
      <c r="B4" s="4">
        <f t="shared" si="0"/>
        <v>1285</v>
      </c>
      <c r="C4" s="4">
        <f t="shared" si="1"/>
        <v>1542</v>
      </c>
      <c r="D4" s="4">
        <f t="shared" si="2"/>
        <v>1850.3999999999999</v>
      </c>
      <c r="E4" s="5">
        <f t="shared" si="3"/>
        <v>101000000</v>
      </c>
      <c r="F4" s="4">
        <f t="shared" si="4"/>
        <v>78599</v>
      </c>
      <c r="G4" s="73">
        <f t="shared" si="5"/>
        <v>65499</v>
      </c>
      <c r="H4" s="73">
        <f t="shared" si="6"/>
        <v>54583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1542</v>
      </c>
      <c r="Q4" s="7">
        <f t="shared" ref="Q4:Q11" si="10">P4/1.2</f>
        <v>1285</v>
      </c>
      <c r="R4" s="74">
        <v>101000000</v>
      </c>
      <c r="S4" s="2"/>
    </row>
    <row r="5" spans="1:19" x14ac:dyDescent="0.25">
      <c r="A5" s="4">
        <v>4</v>
      </c>
      <c r="B5" s="4">
        <f t="shared" si="0"/>
        <v>1375</v>
      </c>
      <c r="C5" s="4">
        <f t="shared" si="1"/>
        <v>1650</v>
      </c>
      <c r="D5" s="4">
        <f t="shared" si="2"/>
        <v>1980</v>
      </c>
      <c r="E5" s="5">
        <f t="shared" si="3"/>
        <v>115000000</v>
      </c>
      <c r="F5" s="4">
        <f t="shared" si="4"/>
        <v>83636</v>
      </c>
      <c r="G5" s="4">
        <f t="shared" si="5"/>
        <v>69697</v>
      </c>
      <c r="H5" s="4">
        <f t="shared" si="6"/>
        <v>58081</v>
      </c>
      <c r="I5" s="4">
        <f t="shared" si="7"/>
        <v>0</v>
      </c>
      <c r="J5" s="4">
        <f t="shared" si="8"/>
        <v>0</v>
      </c>
      <c r="O5">
        <v>0</v>
      </c>
      <c r="P5">
        <v>1650</v>
      </c>
      <c r="Q5">
        <f t="shared" si="10"/>
        <v>1375</v>
      </c>
      <c r="R5" s="2">
        <v>115000000</v>
      </c>
      <c r="S5" s="2"/>
    </row>
    <row r="6" spans="1:19" x14ac:dyDescent="0.25">
      <c r="A6" s="4">
        <v>5</v>
      </c>
      <c r="B6" s="4">
        <f t="shared" si="0"/>
        <v>2000.8333333333335</v>
      </c>
      <c r="C6" s="4">
        <f t="shared" si="1"/>
        <v>2401</v>
      </c>
      <c r="D6" s="4">
        <f t="shared" si="2"/>
        <v>2881.2</v>
      </c>
      <c r="E6" s="5">
        <f t="shared" si="3"/>
        <v>130000000</v>
      </c>
      <c r="F6" s="4">
        <f t="shared" si="4"/>
        <v>64973</v>
      </c>
      <c r="G6" s="4">
        <f t="shared" si="5"/>
        <v>54144</v>
      </c>
      <c r="H6" s="4">
        <f t="shared" si="6"/>
        <v>45120</v>
      </c>
      <c r="I6" s="4">
        <f t="shared" si="7"/>
        <v>0</v>
      </c>
      <c r="J6" s="4">
        <f t="shared" si="8"/>
        <v>0</v>
      </c>
      <c r="O6">
        <v>0</v>
      </c>
      <c r="P6">
        <v>2401</v>
      </c>
      <c r="Q6">
        <f t="shared" si="10"/>
        <v>2000.8333333333335</v>
      </c>
      <c r="R6" s="2">
        <v>130000000</v>
      </c>
      <c r="S6" s="2" t="s">
        <v>86</v>
      </c>
    </row>
    <row r="7" spans="1:19" x14ac:dyDescent="0.25">
      <c r="A7" s="4">
        <v>6</v>
      </c>
      <c r="B7" s="4">
        <f t="shared" si="0"/>
        <v>858.33333333333337</v>
      </c>
      <c r="C7" s="4">
        <f t="shared" si="1"/>
        <v>1030</v>
      </c>
      <c r="D7" s="4">
        <f t="shared" si="2"/>
        <v>1236</v>
      </c>
      <c r="E7" s="5">
        <f t="shared" si="3"/>
        <v>55000000</v>
      </c>
      <c r="F7" s="4">
        <f t="shared" si="4"/>
        <v>64078</v>
      </c>
      <c r="G7" s="4">
        <f t="shared" si="5"/>
        <v>53398</v>
      </c>
      <c r="H7" s="4">
        <f t="shared" si="6"/>
        <v>44498</v>
      </c>
      <c r="I7" s="4">
        <f t="shared" si="7"/>
        <v>0</v>
      </c>
      <c r="J7" s="4">
        <f t="shared" si="8"/>
        <v>0</v>
      </c>
      <c r="O7">
        <v>0</v>
      </c>
      <c r="P7">
        <v>1030</v>
      </c>
      <c r="Q7">
        <f t="shared" si="10"/>
        <v>858.33333333333337</v>
      </c>
      <c r="R7" s="2">
        <v>55000000</v>
      </c>
      <c r="S7" s="2" t="s">
        <v>87</v>
      </c>
    </row>
    <row r="8" spans="1:19" x14ac:dyDescent="0.25">
      <c r="A8" s="4">
        <v>7</v>
      </c>
      <c r="B8" s="4">
        <f t="shared" si="0"/>
        <v>1527.7777777777781</v>
      </c>
      <c r="C8" s="4">
        <f t="shared" si="1"/>
        <v>1833.3333333333337</v>
      </c>
      <c r="D8" s="4">
        <f t="shared" si="2"/>
        <v>2200.0000000000005</v>
      </c>
      <c r="E8" s="5">
        <f t="shared" si="3"/>
        <v>300000</v>
      </c>
      <c r="F8" s="4">
        <f t="shared" si="4"/>
        <v>196</v>
      </c>
      <c r="G8" s="73">
        <f t="shared" si="5"/>
        <v>164</v>
      </c>
      <c r="H8" s="73">
        <f t="shared" si="6"/>
        <v>136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2200</v>
      </c>
      <c r="P8" s="7">
        <f t="shared" si="9"/>
        <v>1833.3333333333335</v>
      </c>
      <c r="Q8" s="7">
        <f t="shared" si="10"/>
        <v>1527.7777777777781</v>
      </c>
      <c r="R8" s="74">
        <v>300000</v>
      </c>
      <c r="S8" s="2"/>
    </row>
    <row r="9" spans="1:19" x14ac:dyDescent="0.25">
      <c r="A9" s="4">
        <v>8</v>
      </c>
      <c r="B9" s="4">
        <f t="shared" si="0"/>
        <v>1500</v>
      </c>
      <c r="C9" s="4">
        <f t="shared" si="1"/>
        <v>1800</v>
      </c>
      <c r="D9" s="4">
        <f t="shared" si="2"/>
        <v>2160</v>
      </c>
      <c r="E9" s="5">
        <f t="shared" si="3"/>
        <v>270000</v>
      </c>
      <c r="F9" s="4">
        <f t="shared" si="4"/>
        <v>180</v>
      </c>
      <c r="G9" s="73">
        <f t="shared" si="5"/>
        <v>150</v>
      </c>
      <c r="H9" s="73">
        <f t="shared" si="6"/>
        <v>125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1500</v>
      </c>
      <c r="R9" s="74">
        <v>270000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ref="F12:F15" si="11">ROUND((E12/B12),0)</f>
        <v>#DIV/0!</v>
      </c>
      <c r="G12" s="4" t="e">
        <f t="shared" ref="G12:G15" si="12">ROUND((E12/C12),0)</f>
        <v>#DIV/0!</v>
      </c>
      <c r="H12" s="4" t="e">
        <f t="shared" ref="H12:H15" si="13">ROUND((E12/D12),0)</f>
        <v>#DIV/0!</v>
      </c>
      <c r="I12" s="4">
        <f t="shared" ref="I12:I15" si="14">T12</f>
        <v>0</v>
      </c>
      <c r="J12" s="4">
        <f t="shared" ref="J12:J15" si="15">U12</f>
        <v>0</v>
      </c>
      <c r="O12">
        <v>0</v>
      </c>
      <c r="P12">
        <f t="shared" ref="P12:P15" si="16">O12/1.2</f>
        <v>0</v>
      </c>
      <c r="Q12">
        <f t="shared" ref="Q12:Q15" si="17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1"/>
        <v>#DIV/0!</v>
      </c>
      <c r="G13" s="4" t="e">
        <f t="shared" si="12"/>
        <v>#DIV/0!</v>
      </c>
      <c r="H13" s="4" t="e">
        <f t="shared" si="13"/>
        <v>#DIV/0!</v>
      </c>
      <c r="I13" s="4">
        <f t="shared" si="14"/>
        <v>0</v>
      </c>
      <c r="J13" s="4">
        <f t="shared" si="15"/>
        <v>0</v>
      </c>
      <c r="O13">
        <v>0</v>
      </c>
      <c r="P13">
        <f t="shared" si="16"/>
        <v>0</v>
      </c>
      <c r="Q13">
        <f t="shared" si="17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1"/>
        <v>#DIV/0!</v>
      </c>
      <c r="G14" s="4" t="e">
        <f t="shared" si="12"/>
        <v>#DIV/0!</v>
      </c>
      <c r="H14" s="4" t="e">
        <f t="shared" si="13"/>
        <v>#DIV/0!</v>
      </c>
      <c r="I14" s="4">
        <f t="shared" si="14"/>
        <v>0</v>
      </c>
      <c r="J14" s="4">
        <f t="shared" si="15"/>
        <v>0</v>
      </c>
      <c r="O14">
        <v>0</v>
      </c>
      <c r="P14">
        <f t="shared" si="16"/>
        <v>0</v>
      </c>
      <c r="Q14">
        <f t="shared" si="17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1"/>
        <v>#DIV/0!</v>
      </c>
      <c r="G15" s="4" t="e">
        <f t="shared" si="12"/>
        <v>#DIV/0!</v>
      </c>
      <c r="H15" s="4" t="e">
        <f t="shared" si="13"/>
        <v>#DIV/0!</v>
      </c>
      <c r="I15" s="4">
        <f t="shared" si="14"/>
        <v>0</v>
      </c>
      <c r="J15" s="4">
        <f t="shared" si="15"/>
        <v>0</v>
      </c>
      <c r="O15">
        <v>0</v>
      </c>
      <c r="P15">
        <f t="shared" si="16"/>
        <v>0</v>
      </c>
      <c r="Q15">
        <f t="shared" si="17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8">ROUND((E16/B16),0)</f>
        <v>#DIV/0!</v>
      </c>
      <c r="G16" s="4" t="e">
        <f t="shared" ref="G16" si="19">ROUND((E16/C16),0)</f>
        <v>#DIV/0!</v>
      </c>
      <c r="H16" s="4" t="e">
        <f t="shared" ref="H16" si="20">ROUND((E16/D16),0)</f>
        <v>#DIV/0!</v>
      </c>
      <c r="I16" s="4">
        <f t="shared" ref="I16" si="21">T16</f>
        <v>0</v>
      </c>
      <c r="J16" s="4">
        <f t="shared" ref="J16" si="22">U16</f>
        <v>0</v>
      </c>
      <c r="O16">
        <v>0</v>
      </c>
      <c r="P16">
        <f t="shared" ref="P16" si="23">O16/1.2</f>
        <v>0</v>
      </c>
      <c r="Q16">
        <f t="shared" ref="Q16" si="24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5">Q17</f>
        <v>0</v>
      </c>
      <c r="C17" s="4">
        <f t="shared" ref="C17:C21" si="26">B17*1.2</f>
        <v>0</v>
      </c>
      <c r="D17" s="4">
        <f t="shared" ref="D17:D21" si="27">C17*1.2</f>
        <v>0</v>
      </c>
      <c r="E17" s="5">
        <f t="shared" ref="E17:E21" si="28">R17</f>
        <v>0</v>
      </c>
      <c r="F17" s="4" t="e">
        <f t="shared" ref="F17" si="29">ROUND((E17/B17),0)</f>
        <v>#DIV/0!</v>
      </c>
      <c r="G17" s="4" t="e">
        <f t="shared" ref="G17" si="30">ROUND((E17/C17),0)</f>
        <v>#DIV/0!</v>
      </c>
      <c r="H17" s="4" t="e">
        <f t="shared" ref="H17" si="31">ROUND((E17/D17),0)</f>
        <v>#DIV/0!</v>
      </c>
      <c r="I17" s="4">
        <f t="shared" ref="I17" si="32">T17</f>
        <v>0</v>
      </c>
      <c r="J17" s="4">
        <f t="shared" ref="J17" si="33">U17</f>
        <v>0</v>
      </c>
      <c r="O17">
        <v>0</v>
      </c>
      <c r="P17">
        <f t="shared" ref="P17" si="34">O17/1.2</f>
        <v>0</v>
      </c>
      <c r="Q17">
        <f t="shared" ref="Q17" si="35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5"/>
        <v>0</v>
      </c>
      <c r="C18" s="4">
        <f t="shared" si="26"/>
        <v>0</v>
      </c>
      <c r="D18" s="4">
        <f t="shared" si="27"/>
        <v>0</v>
      </c>
      <c r="E18" s="5">
        <f t="shared" si="28"/>
        <v>0</v>
      </c>
      <c r="F18" s="4" t="e">
        <f t="shared" ref="F18:F21" si="36">ROUND((E18/B18),0)</f>
        <v>#DIV/0!</v>
      </c>
      <c r="G18" s="4" t="e">
        <f t="shared" ref="G18:G21" si="37">ROUND((E18/C18),0)</f>
        <v>#DIV/0!</v>
      </c>
      <c r="H18" s="4" t="e">
        <f t="shared" ref="H18:H21" si="38">ROUND((E18/D18),0)</f>
        <v>#DIV/0!</v>
      </c>
      <c r="I18" s="4">
        <f t="shared" ref="I18:J21" si="39">T18</f>
        <v>0</v>
      </c>
      <c r="J18" s="4">
        <f t="shared" si="39"/>
        <v>0</v>
      </c>
      <c r="O18">
        <v>0</v>
      </c>
      <c r="P18">
        <f t="shared" ref="P18" si="40">O18/1.2</f>
        <v>0</v>
      </c>
      <c r="Q18">
        <f t="shared" ref="Q18:Q21" si="41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5"/>
        <v>0</v>
      </c>
      <c r="C19" s="4">
        <f t="shared" si="26"/>
        <v>0</v>
      </c>
      <c r="D19" s="4">
        <f t="shared" si="27"/>
        <v>0</v>
      </c>
      <c r="E19" s="5">
        <f t="shared" si="28"/>
        <v>0</v>
      </c>
      <c r="F19" s="4" t="e">
        <f t="shared" si="36"/>
        <v>#DIV/0!</v>
      </c>
      <c r="G19" s="4" t="e">
        <f t="shared" si="37"/>
        <v>#DIV/0!</v>
      </c>
      <c r="H19" s="4" t="e">
        <f t="shared" si="38"/>
        <v>#DIV/0!</v>
      </c>
      <c r="I19" s="4">
        <f t="shared" si="39"/>
        <v>0</v>
      </c>
      <c r="J19" s="4">
        <f t="shared" si="39"/>
        <v>0</v>
      </c>
      <c r="O19">
        <v>0</v>
      </c>
      <c r="P19">
        <f>O19/1.2</f>
        <v>0</v>
      </c>
      <c r="Q19">
        <f t="shared" si="41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2">Q20</f>
        <v>0</v>
      </c>
      <c r="C20" s="4">
        <f t="shared" ref="C20" si="43">B20*1.2</f>
        <v>0</v>
      </c>
      <c r="D20" s="4">
        <f t="shared" ref="D20" si="44">C20*1.2</f>
        <v>0</v>
      </c>
      <c r="E20" s="5">
        <f t="shared" ref="E20" si="45">R20</f>
        <v>0</v>
      </c>
      <c r="F20" s="4" t="e">
        <f t="shared" ref="F20" si="46">ROUND((E20/B20),0)</f>
        <v>#DIV/0!</v>
      </c>
      <c r="G20" s="4" t="e">
        <f t="shared" ref="G20" si="47">ROUND((E20/C20),0)</f>
        <v>#DIV/0!</v>
      </c>
      <c r="H20" s="4" t="e">
        <f t="shared" ref="H20" si="48">ROUND((E20/D20),0)</f>
        <v>#DIV/0!</v>
      </c>
      <c r="I20" s="4">
        <f t="shared" ref="I20" si="49">T20</f>
        <v>0</v>
      </c>
      <c r="J20" s="4">
        <f t="shared" ref="J20" si="50">U20</f>
        <v>0</v>
      </c>
      <c r="O20">
        <v>0</v>
      </c>
      <c r="P20">
        <f t="shared" ref="P20" si="51">O20/1.2</f>
        <v>0</v>
      </c>
      <c r="Q20">
        <f t="shared" ref="Q20" si="52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5"/>
        <v>0</v>
      </c>
      <c r="C21" s="4">
        <f t="shared" si="26"/>
        <v>0</v>
      </c>
      <c r="D21" s="4">
        <f t="shared" si="27"/>
        <v>0</v>
      </c>
      <c r="E21" s="5">
        <f t="shared" si="28"/>
        <v>0</v>
      </c>
      <c r="F21" s="4" t="e">
        <f t="shared" si="36"/>
        <v>#DIV/0!</v>
      </c>
      <c r="G21" s="4" t="e">
        <f t="shared" si="37"/>
        <v>#DIV/0!</v>
      </c>
      <c r="H21" s="4" t="e">
        <f t="shared" si="38"/>
        <v>#DIV/0!</v>
      </c>
      <c r="I21" s="4">
        <f t="shared" si="39"/>
        <v>0</v>
      </c>
      <c r="J21" s="4">
        <f t="shared" si="39"/>
        <v>0</v>
      </c>
      <c r="O21">
        <v>0</v>
      </c>
      <c r="P21">
        <f>O21/1.2</f>
        <v>0</v>
      </c>
      <c r="Q21">
        <f t="shared" si="41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69" t="s">
        <v>85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f>1570+121</f>
        <v>1691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1884</v>
      </c>
      <c r="H29" s="10">
        <f>G29/G28</f>
        <v>1.1141336487285629</v>
      </c>
    </row>
    <row r="30" spans="1:19" s="10" customFormat="1" x14ac:dyDescent="0.25">
      <c r="F30" s="53" t="s">
        <v>73</v>
      </c>
      <c r="G30" s="53">
        <v>60500</v>
      </c>
    </row>
    <row r="31" spans="1:19" s="10" customFormat="1" x14ac:dyDescent="0.25">
      <c r="C31" s="71"/>
      <c r="D31" s="71"/>
      <c r="F31" s="71" t="s">
        <v>74</v>
      </c>
      <c r="G31" s="71">
        <f>G29*G30</f>
        <v>113982000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102583800</v>
      </c>
    </row>
    <row r="33" spans="3:7" s="10" customFormat="1" x14ac:dyDescent="0.25">
      <c r="C33" s="71"/>
      <c r="D33" s="71"/>
      <c r="F33" s="71" t="s">
        <v>25</v>
      </c>
      <c r="G33" s="71">
        <f>G31*80%</f>
        <v>91185600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2024-04-11T04:30:20Z</dcterms:modified>
</cp:coreProperties>
</file>