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MITESH AMARSHI NISHAR - SBI\"/>
    </mc:Choice>
  </mc:AlternateContent>
  <xr:revisionPtr revIDLastSave="0" documentId="13_ncr:1_{5E8BF246-3AB4-4DD4-83A2-D8AE0E5B8FC7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15" i="18" l="1"/>
  <c r="S16" i="15"/>
  <c r="F34" i="4" l="1"/>
  <c r="W31" i="4" l="1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<sst xmlns="http://schemas.openxmlformats.org/spreadsheetml/2006/main" count="52" uniqueCount="45">
  <si>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</si>
  <si>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</si>
  <si>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</si>
  <si>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</si>
  <si>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</si>
  <si>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</si>
  <si>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</si>
  <si>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</si>
  <si>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</si>
  <si>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</si>
  <si>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</si>
  <si>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</si>
  <si>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</si>
  <si>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</si>
  <si>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</si>
  <si>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</si>
  <si>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</si>
  <si>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</si>
  <si>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</si>
  <si>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</si>
  <si>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</si>
  <si>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</si>
  <si>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</si>
  <si>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</si>
  <si>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</si>
  <si>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</si>
  <si>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</si>
  <si>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</si>
  <si>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</si>
  <si>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</si>
  <si>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</si>
  <si>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</si>
  <si>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</si>
  <si>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</si>
  <si>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</si>
  <si>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</si>
  <si>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</si>
  <si>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 - MITESH AMARSHI NISHAR</t>
  </si>
  <si>
    <t>Agree BUA</t>
  </si>
  <si>
    <t>Agree S. BUA</t>
  </si>
  <si>
    <t>rate on BUA</t>
  </si>
  <si>
    <t>Approx</t>
  </si>
  <si>
    <t>As per Agreement</t>
  </si>
  <si>
    <t>Measured CA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</si>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</sst>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35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5495DF-2234-4CC6-A1A7-5630D1F2A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363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14</xdr:col>
      <xdr:colOff>210756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C08050-D68C-4C68-8BA2-4FCCCA400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0"/>
          <a:ext cx="8640381" cy="6916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191718</xdr:colOff>
      <xdr:row>41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77D07B-1BA0-4BEA-B3BE-30B4D8F6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26118" cy="67351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15659-BCFE-49AF-B34E-AEA34EA0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430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36</xdr:row>
      <xdr:rowOff>134253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B869A7-EFFB-46E7-B32B-A54C1C951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468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40</xdr:row>
      <xdr:rowOff>48509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2AE47D-078F-4CDA-8B5D-CECEE04DE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6335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32</xdr:row>
      <xdr:rowOff>143746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86FAF1-B408-47F4-A3A7-4F837B62D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6239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35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AB974-7084-4361-B537-84FB376D5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601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1B0594-EEA8-4235-B902-A8DE3B94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1730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A6663-5ED7-4E35-B0F9-0EE003AE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192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495.83333333333337</v>
      </c>
      <c r="C3" s="4">
        <f>B3*1.2</f>
        <v>595</v>
      </c>
      <c r="D3" s="4">
        <f t="shared" ref="D3:D14" si="2">C3*1.2</f>
        <v>714</v>
      </c>
      <c r="E3" s="5">
        <f t="shared" ref="E3:E14" si="3">R3</f>
        <v>6300000</v>
      </c>
      <c r="F3" s="9">
        <f t="shared" ref="F3:F14" si="4">ROUND((E3/B3),0)</f>
        <v>12706</v>
      </c>
      <c r="G3" s="9">
        <f t="shared" ref="G3:G14" si="5">ROUND((E3/C3),0)</f>
        <v>10588</v>
      </c>
      <c r="H3" s="9">
        <f t="shared" ref="H3:H14" si="6">ROUND((E3/D3),0)</f>
        <v>8824</v>
      </c>
      <c r="I3" s="4" t="e">
        <f>#REF!</f>
        <v>#REF!</v>
      </c>
      <c r="J3" s="4">
        <f t="shared" ref="J3:J14" si="7">S3</f>
        <v>0</v>
      </c>
      <c r="O3">
        <v>0</v>
      </c>
      <c r="P3">
        <v>595</v>
      </c>
      <c r="Q3">
        <f t="shared" ref="P3:Q14" si="8">P3/1.2</f>
        <v>495.83333333333337</v>
      </c>
      <c r="R3" s="2">
        <v>6300000</v>
      </c>
    </row>
    <row r="4" spans="1:20" x14ac:dyDescent="0.25">
      <c r="A4" s="4">
        <f t="shared" ref="A4:A9" si="9">N4</f>
        <v>0</v>
      </c>
      <c r="B4" s="4">
        <f t="shared" ref="B4:B9" si="10">Q4</f>
        <v>413.19444444444451</v>
      </c>
      <c r="C4" s="4">
        <f t="shared" ref="C4:C9" si="11">B4*1.2</f>
        <v>495.83333333333337</v>
      </c>
      <c r="D4" s="4">
        <f t="shared" ref="D4:D9" si="12">C4*1.2</f>
        <v>595</v>
      </c>
      <c r="E4" s="5">
        <f t="shared" ref="E4:E9" si="13">R4</f>
        <v>5700000</v>
      </c>
      <c r="F4" s="9">
        <f t="shared" ref="F4:F9" si="14">ROUND((E4/B4),0)</f>
        <v>13795</v>
      </c>
      <c r="G4" s="9">
        <f t="shared" ref="G4:G9" si="15">ROUND((E4/C4),0)</f>
        <v>11496</v>
      </c>
      <c r="H4" s="9">
        <f t="shared" ref="H4:H9" si="16">ROUND((E4/D4),0)</f>
        <v>9580</v>
      </c>
      <c r="I4" s="4" t="e">
        <f>#REF!</f>
        <v>#REF!</v>
      </c>
      <c r="J4" s="4">
        <f t="shared" ref="J4:J9" si="17">S4</f>
        <v>0</v>
      </c>
      <c r="O4">
        <v>595</v>
      </c>
      <c r="P4">
        <f t="shared" ref="P4:P8" si="18">O4/1.2</f>
        <v>495.83333333333337</v>
      </c>
      <c r="Q4">
        <f t="shared" ref="Q4:Q9" si="19">P4/1.2</f>
        <v>413.19444444444451</v>
      </c>
      <c r="R4" s="2">
        <v>5700000</v>
      </c>
    </row>
    <row r="5" spans="1:20" x14ac:dyDescent="0.25">
      <c r="A5" s="4">
        <f t="shared" si="9"/>
        <v>0</v>
      </c>
      <c r="B5" s="4">
        <f t="shared" si="10"/>
        <v>419</v>
      </c>
      <c r="C5" s="4">
        <f t="shared" si="11"/>
        <v>502.79999999999995</v>
      </c>
      <c r="D5" s="4">
        <f t="shared" si="12"/>
        <v>603.3599999999999</v>
      </c>
      <c r="E5" s="5">
        <f t="shared" si="13"/>
        <v>6000000</v>
      </c>
      <c r="F5" s="9">
        <f t="shared" si="14"/>
        <v>14320</v>
      </c>
      <c r="G5" s="9">
        <f t="shared" si="15"/>
        <v>11933</v>
      </c>
      <c r="H5" s="9">
        <f t="shared" si="16"/>
        <v>9944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419</v>
      </c>
      <c r="R5" s="2">
        <v>6000000</v>
      </c>
    </row>
    <row r="6" spans="1:20" s="44" customFormat="1" x14ac:dyDescent="0.25">
      <c r="A6" s="45">
        <f t="shared" si="9"/>
        <v>0</v>
      </c>
      <c r="B6" s="45">
        <f t="shared" si="10"/>
        <v>299</v>
      </c>
      <c r="C6" s="45">
        <f t="shared" si="11"/>
        <v>358.8</v>
      </c>
      <c r="D6" s="45">
        <f t="shared" si="12"/>
        <v>430.56</v>
      </c>
      <c r="E6" s="46">
        <f t="shared" si="13"/>
        <v>4700000</v>
      </c>
      <c r="F6" s="45">
        <f t="shared" si="14"/>
        <v>15719</v>
      </c>
      <c r="G6" s="45">
        <f t="shared" si="15"/>
        <v>13099</v>
      </c>
      <c r="H6" s="45">
        <f t="shared" si="16"/>
        <v>10916</v>
      </c>
      <c r="I6" s="45" t="e">
        <f>#REF!</f>
        <v>#REF!</v>
      </c>
      <c r="J6" s="45">
        <f t="shared" si="17"/>
        <v>0</v>
      </c>
      <c r="O6" s="44">
        <v>0</v>
      </c>
      <c r="P6" s="44">
        <f t="shared" si="18"/>
        <v>0</v>
      </c>
      <c r="Q6" s="44">
        <v>299</v>
      </c>
      <c r="R6" s="47">
        <v>4700000</v>
      </c>
    </row>
    <row r="7" spans="1:20" x14ac:dyDescent="0.25">
      <c r="A7" s="4">
        <f t="shared" si="9"/>
        <v>0</v>
      </c>
      <c r="B7" s="4">
        <f t="shared" si="10"/>
        <v>406.66666666666669</v>
      </c>
      <c r="C7" s="4">
        <f t="shared" si="11"/>
        <v>488</v>
      </c>
      <c r="D7" s="4">
        <f t="shared" si="12"/>
        <v>585.6</v>
      </c>
      <c r="E7" s="5">
        <f t="shared" si="13"/>
        <v>6000000</v>
      </c>
      <c r="F7" s="9">
        <f t="shared" si="14"/>
        <v>14754</v>
      </c>
      <c r="G7" s="9">
        <f t="shared" si="15"/>
        <v>12295</v>
      </c>
      <c r="H7" s="9">
        <f t="shared" si="16"/>
        <v>10246</v>
      </c>
      <c r="I7" s="4" t="e">
        <f>#REF!</f>
        <v>#REF!</v>
      </c>
      <c r="J7" s="4">
        <f t="shared" si="17"/>
        <v>0</v>
      </c>
      <c r="O7">
        <v>0</v>
      </c>
      <c r="P7">
        <v>488</v>
      </c>
      <c r="Q7">
        <f t="shared" si="19"/>
        <v>406.66666666666669</v>
      </c>
      <c r="R7" s="2">
        <v>6000000</v>
      </c>
    </row>
    <row r="8" spans="1:20" x14ac:dyDescent="0.25">
      <c r="A8" s="4">
        <f t="shared" si="9"/>
        <v>0</v>
      </c>
      <c r="B8" s="4">
        <f t="shared" si="10"/>
        <v>452</v>
      </c>
      <c r="C8" s="4">
        <f t="shared" si="11"/>
        <v>542.4</v>
      </c>
      <c r="D8" s="4">
        <f t="shared" si="12"/>
        <v>650.88</v>
      </c>
      <c r="E8" s="5">
        <f t="shared" si="13"/>
        <v>9000000</v>
      </c>
      <c r="F8" s="9">
        <f t="shared" si="14"/>
        <v>19912</v>
      </c>
      <c r="G8" s="9">
        <f t="shared" si="15"/>
        <v>16593</v>
      </c>
      <c r="H8" s="9">
        <f t="shared" si="16"/>
        <v>13827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452</v>
      </c>
      <c r="R8" s="2">
        <v>9000000</v>
      </c>
    </row>
    <row r="9" spans="1:20" x14ac:dyDescent="0.25">
      <c r="A9" s="4">
        <f t="shared" si="9"/>
        <v>0</v>
      </c>
      <c r="B9" s="4">
        <f t="shared" si="10"/>
        <v>433.33333333333337</v>
      </c>
      <c r="C9" s="4">
        <f t="shared" si="11"/>
        <v>520</v>
      </c>
      <c r="D9" s="4">
        <f t="shared" si="12"/>
        <v>624</v>
      </c>
      <c r="E9" s="5">
        <f t="shared" si="13"/>
        <v>6100000</v>
      </c>
      <c r="F9" s="9">
        <f t="shared" si="14"/>
        <v>14077</v>
      </c>
      <c r="G9" s="9">
        <f t="shared" si="15"/>
        <v>11731</v>
      </c>
      <c r="H9" s="9">
        <f t="shared" si="16"/>
        <v>9776</v>
      </c>
      <c r="I9" s="4" t="e">
        <f>#REF!</f>
        <v>#REF!</v>
      </c>
      <c r="J9" s="4">
        <f t="shared" si="17"/>
        <v>0</v>
      </c>
      <c r="O9">
        <v>0</v>
      </c>
      <c r="P9">
        <v>520</v>
      </c>
      <c r="Q9">
        <f t="shared" si="19"/>
        <v>433.33333333333337</v>
      </c>
      <c r="R9" s="2">
        <v>6100000</v>
      </c>
    </row>
    <row r="10" spans="1:20" x14ac:dyDescent="0.25">
      <c r="A10" s="4">
        <f t="shared" si="0"/>
        <v>0</v>
      </c>
      <c r="B10" s="4">
        <f t="shared" si="1"/>
        <v>947</v>
      </c>
      <c r="C10" s="4">
        <f t="shared" ref="C10:C14" si="20">B10*1.2</f>
        <v>1136.3999999999999</v>
      </c>
      <c r="D10" s="4">
        <f t="shared" si="2"/>
        <v>1363.6799999999998</v>
      </c>
      <c r="E10" s="5">
        <f t="shared" si="3"/>
        <v>10200000</v>
      </c>
      <c r="F10" s="9">
        <f t="shared" si="4"/>
        <v>10771</v>
      </c>
      <c r="G10" s="9">
        <f t="shared" si="5"/>
        <v>8976</v>
      </c>
      <c r="H10" s="9">
        <f t="shared" si="6"/>
        <v>7480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947</v>
      </c>
      <c r="R10" s="2">
        <v>10200000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450</v>
      </c>
      <c r="C16" s="45">
        <f>B16*1.2</f>
        <v>540</v>
      </c>
      <c r="D16" s="45">
        <f t="shared" ref="D16:D28" si="34">C16*1.2</f>
        <v>648</v>
      </c>
      <c r="E16" s="46">
        <f t="shared" ref="E16:E28" si="35">R16</f>
        <v>9500000</v>
      </c>
      <c r="F16" s="45">
        <f t="shared" ref="F16:F28" si="36">ROUND((E16/B16),0)</f>
        <v>21111</v>
      </c>
      <c r="G16" s="45">
        <f t="shared" ref="G16:G28" si="37">ROUND((E16/C16),0)</f>
        <v>17593</v>
      </c>
      <c r="H16" s="45">
        <f t="shared" ref="H16:H28" si="38">ROUND((E16/D16),0)</f>
        <v>14660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f t="shared" ref="P16:Q28" si="40">O16/1.2</f>
        <v>0</v>
      </c>
      <c r="Q16" s="44">
        <v>450</v>
      </c>
      <c r="R16" s="47">
        <v>9500000</v>
      </c>
    </row>
    <row r="17" spans="1:25" s="44" customFormat="1" x14ac:dyDescent="0.25">
      <c r="A17" s="45">
        <f t="shared" si="32"/>
        <v>0</v>
      </c>
      <c r="B17" s="45">
        <f t="shared" si="33"/>
        <v>458.33333333333337</v>
      </c>
      <c r="C17" s="45">
        <f t="shared" ref="C17:C28" si="41">B17*1.2</f>
        <v>550</v>
      </c>
      <c r="D17" s="45">
        <f t="shared" si="34"/>
        <v>660</v>
      </c>
      <c r="E17" s="46">
        <f t="shared" si="35"/>
        <v>9000000</v>
      </c>
      <c r="F17" s="45">
        <f t="shared" si="36"/>
        <v>19636</v>
      </c>
      <c r="G17" s="45">
        <f t="shared" si="37"/>
        <v>16364</v>
      </c>
      <c r="H17" s="45">
        <f t="shared" si="38"/>
        <v>13636</v>
      </c>
      <c r="I17" s="45" t="e">
        <f>#REF!</f>
        <v>#REF!</v>
      </c>
      <c r="J17" s="45">
        <f t="shared" si="39"/>
        <v>0</v>
      </c>
      <c r="O17" s="44">
        <v>0</v>
      </c>
      <c r="P17" s="44">
        <v>550</v>
      </c>
      <c r="Q17" s="44">
        <f t="shared" si="40"/>
        <v>458.33333333333337</v>
      </c>
      <c r="R17" s="47">
        <v>9000000</v>
      </c>
    </row>
    <row r="18" spans="1:25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5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5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5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15000</v>
      </c>
      <c r="X29" s="20" t="s">
        <v>40</v>
      </c>
      <c r="Y29" t="s">
        <v>41</v>
      </c>
    </row>
    <row r="30" spans="1:25" ht="40.5" customHeight="1" x14ac:dyDescent="0.25">
      <c r="R30" s="44"/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12500</v>
      </c>
      <c r="X31" s="22"/>
    </row>
    <row r="32" spans="1:25" ht="15.75" x14ac:dyDescent="0.25">
      <c r="E32" t="s">
        <v>38</v>
      </c>
      <c r="F32" s="7">
        <v>476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39</v>
      </c>
      <c r="F33" s="7">
        <v>595</v>
      </c>
      <c r="S33" s="10"/>
      <c r="T33" s="10"/>
      <c r="U33" s="17" t="s">
        <v>17</v>
      </c>
      <c r="V33" s="23"/>
      <c r="W33" s="24">
        <f>X33-X34</f>
        <v>30</v>
      </c>
      <c r="X33" s="25">
        <v>2024</v>
      </c>
    </row>
    <row r="34" spans="5:25" ht="15.75" x14ac:dyDescent="0.25">
      <c r="F34" s="7">
        <f>F33/F32</f>
        <v>1.25</v>
      </c>
      <c r="S34" s="10"/>
      <c r="T34" s="10"/>
      <c r="U34" s="17" t="s">
        <v>18</v>
      </c>
      <c r="V34" s="23"/>
      <c r="W34" s="24">
        <f>W35-W33</f>
        <v>30</v>
      </c>
      <c r="X34" s="31">
        <v>1994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f>90*W33/W35</f>
        <v>45</v>
      </c>
      <c r="X36" s="24"/>
    </row>
    <row r="37" spans="5:25" ht="15.75" x14ac:dyDescent="0.25">
      <c r="U37" s="17"/>
      <c r="V37" s="26"/>
      <c r="W37" s="27">
        <f>W36%</f>
        <v>0.45</v>
      </c>
      <c r="X37" s="27"/>
    </row>
    <row r="38" spans="5:25" ht="15.75" x14ac:dyDescent="0.25">
      <c r="E38" t="s">
        <v>43</v>
      </c>
      <c r="F38" s="7">
        <v>386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1125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1375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12500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13875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31</v>
      </c>
      <c r="V44" s="30"/>
      <c r="W44" s="25">
        <v>476</v>
      </c>
      <c r="X44" s="24"/>
    </row>
    <row r="45" spans="5:25" ht="15.75" x14ac:dyDescent="0.25">
      <c r="P45" s="13" t="s">
        <v>29</v>
      </c>
      <c r="S45" s="10"/>
      <c r="T45" s="11"/>
      <c r="U45" s="17" t="s">
        <v>44</v>
      </c>
      <c r="V45" s="31"/>
      <c r="W45" s="32">
        <f>W42*W44+X46</f>
        <v>6604500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5944050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5283600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1190000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13759.375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17" sqref="R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6"/>
  <sheetViews>
    <sheetView zoomScaleNormal="100" workbookViewId="0">
      <selection activeCell="S17" sqref="S17"/>
    </sheetView>
  </sheetViews>
  <sheetFormatPr defaultRowHeight="15" x14ac:dyDescent="0.25"/>
  <sheetData>
    <row r="2" spans="1:19" x14ac:dyDescent="0.25">
      <c r="A2" s="6"/>
    </row>
    <row r="16" spans="1:19" x14ac:dyDescent="0.25">
      <c r="R16">
        <v>55.29</v>
      </c>
      <c r="S16">
        <f>R16*10.764</f>
        <v>595.14155999999991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Q23" sqref="Q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V15:W15"/>
  <sheetViews>
    <sheetView topLeftCell="F1" zoomScaleNormal="100" workbookViewId="0">
      <selection activeCell="Z21" sqref="Z21"/>
    </sheetView>
  </sheetViews>
  <sheetFormatPr defaultRowHeight="15" x14ac:dyDescent="0.25"/>
  <sheetData>
    <row r="15" spans="22:23" x14ac:dyDescent="0.25">
      <c r="V15">
        <v>45.35</v>
      </c>
      <c r="W15">
        <f>V15*10.764</f>
        <v>488.1474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6" sqref="S16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2024-04-13T06:36:53Z</dcterms:modified>
</cp:coreProperties>
</file>