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1" i="1" l="1"/>
  <c r="Q31" i="1"/>
  <c r="P31" i="1"/>
  <c r="P29" i="1"/>
  <c r="P28" i="1"/>
  <c r="Q25" i="1"/>
  <c r="P25" i="1"/>
  <c r="P3" i="1"/>
  <c r="O20" i="1"/>
  <c r="K8" i="1"/>
  <c r="O19" i="1"/>
  <c r="O18" i="1"/>
  <c r="O17" i="1"/>
  <c r="O12" i="1"/>
  <c r="F54" i="1" l="1"/>
  <c r="M31" i="1"/>
  <c r="K36" i="1"/>
  <c r="K31" i="1"/>
  <c r="K32" i="1"/>
  <c r="K33" i="1"/>
  <c r="K34" i="1"/>
  <c r="K35" i="1"/>
  <c r="K30" i="1"/>
  <c r="O10" i="1"/>
  <c r="O9" i="1"/>
  <c r="O5" i="1"/>
  <c r="S2" i="1"/>
  <c r="O15" i="1"/>
  <c r="O8" i="1"/>
  <c r="O3" i="1"/>
  <c r="O4" i="1" s="1"/>
  <c r="E56" i="1" l="1"/>
  <c r="H56" i="1" s="1"/>
  <c r="E57" i="1"/>
  <c r="H57" i="1" s="1"/>
  <c r="E58" i="1"/>
  <c r="H58" i="1" s="1"/>
  <c r="F56" i="1"/>
  <c r="H55" i="1"/>
  <c r="J60" i="1" s="1"/>
  <c r="E55" i="1"/>
  <c r="F55" i="1"/>
  <c r="F53" i="1"/>
  <c r="J59" i="1" s="1"/>
  <c r="E52" i="1"/>
  <c r="H52" i="1" s="1"/>
  <c r="J58" i="1" s="1"/>
  <c r="L2" i="1" l="1"/>
  <c r="C28" i="1"/>
  <c r="E28" i="1" s="1"/>
  <c r="C29" i="1"/>
  <c r="E29" i="1" s="1"/>
  <c r="C27" i="1"/>
  <c r="E27" i="1" s="1"/>
  <c r="E44" i="1"/>
  <c r="H44" i="1" s="1"/>
  <c r="E45" i="1"/>
  <c r="H45" i="1" s="1"/>
  <c r="E46" i="1"/>
  <c r="H46" i="1" s="1"/>
  <c r="E47" i="1"/>
  <c r="H47" i="1" s="1"/>
  <c r="E48" i="1"/>
  <c r="H48" i="1" s="1"/>
  <c r="E49" i="1"/>
  <c r="H49" i="1" s="1"/>
  <c r="J57" i="1" s="1"/>
  <c r="J61" i="1" s="1"/>
  <c r="E50" i="1"/>
  <c r="H50" i="1" s="1"/>
  <c r="E51" i="1"/>
  <c r="H51" i="1" s="1"/>
  <c r="E43" i="1"/>
  <c r="H43" i="1" s="1"/>
</calcChain>
</file>

<file path=xl/sharedStrings.xml><?xml version="1.0" encoding="utf-8"?>
<sst xmlns="http://schemas.openxmlformats.org/spreadsheetml/2006/main" count="32" uniqueCount="27">
  <si>
    <t>Carpet</t>
  </si>
  <si>
    <t>BU</t>
  </si>
  <si>
    <t>Saleable</t>
  </si>
  <si>
    <t>Value</t>
  </si>
  <si>
    <t>ROC</t>
  </si>
  <si>
    <t>ROB</t>
  </si>
  <si>
    <t>ROS</t>
  </si>
  <si>
    <t>IGR</t>
  </si>
  <si>
    <t>05.04.2024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</si>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</sst>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43" fontId="0" fillId="0" borderId="0" xfId="1" applyFont="1"/>
    <xf numFmtId="0" fontId="0" fillId="0" borderId="0" xfId="0" applyFill="1"/>
    <xf numFmtId="164" fontId="0" fillId="0" borderId="0" xfId="1" applyNumberFormat="1" applyFont="1" applyFill="1"/>
    <xf numFmtId="1" fontId="0" fillId="0" borderId="0" xfId="0" applyNumberFormat="1" applyFill="1"/>
    <xf numFmtId="43" fontId="0" fillId="2" borderId="0" xfId="0" applyNumberFormat="1" applyFill="1"/>
    <xf numFmtId="0" fontId="0" fillId="2" borderId="0" xfId="0" applyFill="1"/>
    <xf numFmtId="43" fontId="0" fillId="0" borderId="0" xfId="0" applyNumberFormat="1"/>
    <xf numFmtId="0" fontId="0" fillId="0" borderId="0" xfId="0" applyNumberFormat="1"/>
    <xf numFmtId="0" fontId="0" fillId="3" borderId="0" xfId="0" applyFill="1"/>
    <xf numFmtId="43" fontId="0" fillId="3" borderId="0" xfId="1" applyFont="1" applyFill="1"/>
    <xf numFmtId="164" fontId="0" fillId="3" borderId="0" xfId="1" applyNumberFormat="1" applyFont="1" applyFill="1"/>
    <xf numFmtId="43" fontId="0" fillId="3" borderId="0" xfId="0" applyNumberFormat="1" applyFill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4" borderId="1" xfId="0" applyFill="1" applyBorder="1"/>
    <xf numFmtId="43" fontId="0" fillId="4" borderId="1" xfId="0" applyNumberFormat="1" applyFill="1" applyBorder="1"/>
    <xf numFmtId="164" fontId="0" fillId="0" borderId="0" xfId="1" applyNumberFormat="1" applyFont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230387</xdr:colOff>
      <xdr:row>36</xdr:row>
      <xdr:rowOff>10484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22</xdr:col>
      <xdr:colOff>249439</xdr:colOff>
      <xdr:row>77</xdr:row>
      <xdr:rowOff>58089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2822439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22</xdr:col>
      <xdr:colOff>87492</xdr:colOff>
      <xdr:row>125</xdr:row>
      <xdr:rowOff>153432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12660492" cy="73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22</xdr:col>
      <xdr:colOff>39860</xdr:colOff>
      <xdr:row>170</xdr:row>
      <xdr:rowOff>96274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12612860" cy="7335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22</xdr:col>
      <xdr:colOff>325650</xdr:colOff>
      <xdr:row>216</xdr:row>
      <xdr:rowOff>105773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12898650" cy="715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21</xdr:col>
      <xdr:colOff>487518</xdr:colOff>
      <xdr:row>257</xdr:row>
      <xdr:rowOff>153405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910000"/>
          <a:ext cx="12489018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22</xdr:col>
      <xdr:colOff>201808</xdr:colOff>
      <xdr:row>299</xdr:row>
      <xdr:rowOff>162931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911000"/>
          <a:ext cx="12774808" cy="7211431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54</xdr:col>
      <xdr:colOff>106864</xdr:colOff>
      <xdr:row>41</xdr:row>
      <xdr:rowOff>86747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002000" y="571500"/>
          <a:ext cx="14965864" cy="732574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49</xdr:row>
      <xdr:rowOff>0</xdr:rowOff>
    </xdr:from>
    <xdr:to>
      <xdr:col>53</xdr:col>
      <xdr:colOff>2074</xdr:colOff>
      <xdr:row>88</xdr:row>
      <xdr:rowOff>29616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30500" y="9334500"/>
          <a:ext cx="14861074" cy="7459116"/>
        </a:xfrm>
        <a:prstGeom prst="rect">
          <a:avLst/>
        </a:prstGeom>
      </xdr:spPr>
    </xdr:pic>
    <xdr:clientData/>
  </xdr:twoCellAnchor>
  <xdr:twoCellAnchor editAs="oneCell">
    <xdr:from>
      <xdr:col>109</xdr:col>
      <xdr:colOff>0</xdr:colOff>
      <xdr:row>29</xdr:row>
      <xdr:rowOff>0</xdr:rowOff>
    </xdr:from>
    <xdr:to>
      <xdr:col>135</xdr:col>
      <xdr:colOff>379095</xdr:colOff>
      <xdr:row>73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293500" y="5524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96</xdr:row>
      <xdr:rowOff>0</xdr:rowOff>
    </xdr:from>
    <xdr:to>
      <xdr:col>53</xdr:col>
      <xdr:colOff>116390</xdr:colOff>
      <xdr:row>132</xdr:row>
      <xdr:rowOff>29536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30500" y="18288000"/>
          <a:ext cx="14975390" cy="688753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140</xdr:row>
      <xdr:rowOff>0</xdr:rowOff>
    </xdr:from>
    <xdr:to>
      <xdr:col>54</xdr:col>
      <xdr:colOff>125916</xdr:colOff>
      <xdr:row>178</xdr:row>
      <xdr:rowOff>1010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002000" y="26670000"/>
          <a:ext cx="14984916" cy="724001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185</xdr:row>
      <xdr:rowOff>0</xdr:rowOff>
    </xdr:from>
    <xdr:to>
      <xdr:col>53</xdr:col>
      <xdr:colOff>259285</xdr:colOff>
      <xdr:row>217</xdr:row>
      <xdr:rowOff>105640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30500" y="35242500"/>
          <a:ext cx="15118285" cy="6201640"/>
        </a:xfrm>
        <a:prstGeom prst="rect">
          <a:avLst/>
        </a:prstGeom>
      </xdr:spPr>
    </xdr:pic>
    <xdr:clientData/>
  </xdr:twoCellAnchor>
  <xdr:twoCellAnchor editAs="oneCell">
    <xdr:from>
      <xdr:col>110</xdr:col>
      <xdr:colOff>0</xdr:colOff>
      <xdr:row>83</xdr:row>
      <xdr:rowOff>0</xdr:rowOff>
    </xdr:from>
    <xdr:to>
      <xdr:col>136</xdr:col>
      <xdr:colOff>379095</xdr:colOff>
      <xdr:row>127</xdr:row>
      <xdr:rowOff>189428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65000" y="1581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111</xdr:col>
      <xdr:colOff>0</xdr:colOff>
      <xdr:row>134</xdr:row>
      <xdr:rowOff>0</xdr:rowOff>
    </xdr:from>
    <xdr:to>
      <xdr:col>137</xdr:col>
      <xdr:colOff>379095</xdr:colOff>
      <xdr:row>178</xdr:row>
      <xdr:rowOff>189428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436500" y="2552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111</xdr:col>
      <xdr:colOff>0</xdr:colOff>
      <xdr:row>186</xdr:row>
      <xdr:rowOff>0</xdr:rowOff>
    </xdr:from>
    <xdr:to>
      <xdr:col>137</xdr:col>
      <xdr:colOff>379095</xdr:colOff>
      <xdr:row>230</xdr:row>
      <xdr:rowOff>189428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436500" y="3543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15</xdr:row>
      <xdr:rowOff>0</xdr:rowOff>
    </xdr:from>
    <xdr:to>
      <xdr:col>99</xdr:col>
      <xdr:colOff>173388</xdr:colOff>
      <xdr:row>49</xdr:row>
      <xdr:rowOff>67588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862500" y="2857500"/>
          <a:ext cx="13889388" cy="6544588"/>
        </a:xfrm>
        <a:prstGeom prst="rect">
          <a:avLst/>
        </a:prstGeom>
      </xdr:spPr>
    </xdr:pic>
    <xdr:clientData/>
  </xdr:twoCellAnchor>
  <xdr:twoCellAnchor editAs="oneCell">
    <xdr:from>
      <xdr:col>73</xdr:col>
      <xdr:colOff>0</xdr:colOff>
      <xdr:row>59</xdr:row>
      <xdr:rowOff>0</xdr:rowOff>
    </xdr:from>
    <xdr:to>
      <xdr:col>97</xdr:col>
      <xdr:colOff>116230</xdr:colOff>
      <xdr:row>99</xdr:row>
      <xdr:rowOff>163011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719500" y="11239500"/>
          <a:ext cx="13832230" cy="7783011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110</xdr:row>
      <xdr:rowOff>0</xdr:rowOff>
    </xdr:from>
    <xdr:to>
      <xdr:col>96</xdr:col>
      <xdr:colOff>125757</xdr:colOff>
      <xdr:row>144</xdr:row>
      <xdr:rowOff>10430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00" y="20955000"/>
          <a:ext cx="13841757" cy="6487430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154</xdr:row>
      <xdr:rowOff>0</xdr:rowOff>
    </xdr:from>
    <xdr:to>
      <xdr:col>96</xdr:col>
      <xdr:colOff>239833</xdr:colOff>
      <xdr:row>181</xdr:row>
      <xdr:rowOff>95981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2862500" y="29337000"/>
          <a:ext cx="12241333" cy="5239481"/>
        </a:xfrm>
        <a:prstGeom prst="rect">
          <a:avLst/>
        </a:prstGeom>
      </xdr:spPr>
    </xdr:pic>
    <xdr:clientData/>
  </xdr:twoCellAnchor>
  <xdr:twoCellAnchor editAs="oneCell">
    <xdr:from>
      <xdr:col>100</xdr:col>
      <xdr:colOff>0</xdr:colOff>
      <xdr:row>16</xdr:row>
      <xdr:rowOff>0</xdr:rowOff>
    </xdr:from>
    <xdr:to>
      <xdr:col>124</xdr:col>
      <xdr:colOff>542381</xdr:colOff>
      <xdr:row>60</xdr:row>
      <xdr:rowOff>189428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232143" y="304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114</xdr:row>
      <xdr:rowOff>0</xdr:rowOff>
    </xdr:from>
    <xdr:to>
      <xdr:col>122</xdr:col>
      <xdr:colOff>542381</xdr:colOff>
      <xdr:row>158</xdr:row>
      <xdr:rowOff>189428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007500" y="2171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172</xdr:col>
      <xdr:colOff>0</xdr:colOff>
      <xdr:row>159</xdr:row>
      <xdr:rowOff>0</xdr:rowOff>
    </xdr:from>
    <xdr:to>
      <xdr:col>198</xdr:col>
      <xdr:colOff>379095</xdr:colOff>
      <xdr:row>203</xdr:row>
      <xdr:rowOff>189428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8298000" y="30289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tabSelected="1" topLeftCell="A22" workbookViewId="0">
      <selection activeCell="I41" sqref="I41"/>
    </sheetView>
  </sheetViews>
  <sheetFormatPr defaultRowHeight="15" x14ac:dyDescent="0.25"/>
  <cols>
    <col min="4" max="4" width="14.28515625" bestFit="1" customWidth="1"/>
    <col min="5" max="6" width="10" bestFit="1" customWidth="1"/>
    <col min="8" max="8" width="10" bestFit="1" customWidth="1"/>
    <col min="10" max="10" width="10" bestFit="1" customWidth="1"/>
    <col min="14" max="14" width="28.42578125" bestFit="1" customWidth="1"/>
    <col min="15" max="15" width="12.5703125" bestFit="1" customWidth="1"/>
    <col min="16" max="16" width="11.5703125" bestFit="1" customWidth="1"/>
    <col min="17" max="17" width="10.140625" bestFit="1" customWidth="1"/>
    <col min="18" max="18" width="10" bestFit="1" customWidth="1"/>
  </cols>
  <sheetData>
    <row r="1" spans="11:19" x14ac:dyDescent="0.25">
      <c r="K1" t="s">
        <v>8</v>
      </c>
      <c r="N1" s="13" t="s">
        <v>9</v>
      </c>
      <c r="O1" s="13">
        <v>2024</v>
      </c>
      <c r="S1">
        <v>26620</v>
      </c>
    </row>
    <row r="2" spans="11:19" x14ac:dyDescent="0.25">
      <c r="K2">
        <v>6400000</v>
      </c>
      <c r="L2">
        <f>K2/L4</f>
        <v>12500</v>
      </c>
      <c r="N2" s="13" t="s">
        <v>10</v>
      </c>
      <c r="O2" s="13">
        <v>1991</v>
      </c>
      <c r="S2">
        <f>S1/10.764</f>
        <v>2473.0583426235603</v>
      </c>
    </row>
    <row r="3" spans="11:19" x14ac:dyDescent="0.25">
      <c r="N3" s="13" t="s">
        <v>11</v>
      </c>
      <c r="O3" s="13">
        <f>O1-O2</f>
        <v>33</v>
      </c>
      <c r="P3">
        <f>100-O3</f>
        <v>67</v>
      </c>
    </row>
    <row r="4" spans="11:19" x14ac:dyDescent="0.25">
      <c r="K4" t="s">
        <v>1</v>
      </c>
      <c r="L4">
        <v>512</v>
      </c>
      <c r="N4" s="13"/>
      <c r="O4" s="13">
        <f>60-O3</f>
        <v>27</v>
      </c>
    </row>
    <row r="5" spans="11:19" x14ac:dyDescent="0.25">
      <c r="N5" s="13" t="s">
        <v>12</v>
      </c>
      <c r="O5" s="14">
        <f>512*2500</f>
        <v>1280000</v>
      </c>
    </row>
    <row r="6" spans="11:19" x14ac:dyDescent="0.25">
      <c r="N6" s="13" t="s">
        <v>13</v>
      </c>
      <c r="O6" s="13"/>
    </row>
    <row r="7" spans="11:19" x14ac:dyDescent="0.25">
      <c r="K7">
        <v>47.58</v>
      </c>
      <c r="N7" s="13"/>
      <c r="O7" s="13"/>
    </row>
    <row r="8" spans="11:19" x14ac:dyDescent="0.25">
      <c r="K8">
        <f>K7*10.764</f>
        <v>512.15111999999999</v>
      </c>
      <c r="N8" s="13" t="s">
        <v>14</v>
      </c>
      <c r="O8" s="13">
        <f>100-10</f>
        <v>90</v>
      </c>
    </row>
    <row r="9" spans="11:19" x14ac:dyDescent="0.25">
      <c r="N9" s="13" t="s">
        <v>15</v>
      </c>
      <c r="O9" s="13">
        <f>O8*O3/60</f>
        <v>49.5</v>
      </c>
    </row>
    <row r="10" spans="11:19" x14ac:dyDescent="0.25">
      <c r="N10" s="13"/>
      <c r="O10" s="15">
        <f>O9%</f>
        <v>0.495</v>
      </c>
    </row>
    <row r="11" spans="11:19" x14ac:dyDescent="0.25">
      <c r="N11" s="13"/>
      <c r="O11" s="13"/>
    </row>
    <row r="12" spans="11:19" x14ac:dyDescent="0.25">
      <c r="N12" s="13" t="s">
        <v>16</v>
      </c>
      <c r="O12" s="14">
        <f>ROUND((O5*O10),0)</f>
        <v>633600</v>
      </c>
    </row>
    <row r="13" spans="11:19" x14ac:dyDescent="0.25">
      <c r="N13" s="13" t="s">
        <v>17</v>
      </c>
      <c r="O13" s="14">
        <v>512</v>
      </c>
    </row>
    <row r="14" spans="11:19" x14ac:dyDescent="0.25">
      <c r="N14" s="13" t="s">
        <v>18</v>
      </c>
      <c r="O14" s="16">
        <v>14000</v>
      </c>
    </row>
    <row r="15" spans="11:19" x14ac:dyDescent="0.25">
      <c r="N15" s="13" t="s">
        <v>19</v>
      </c>
      <c r="O15" s="14">
        <f>O14*O13</f>
        <v>7168000</v>
      </c>
    </row>
    <row r="16" spans="11:19" x14ac:dyDescent="0.25">
      <c r="N16" s="13" t="s">
        <v>20</v>
      </c>
      <c r="O16" s="13"/>
    </row>
    <row r="17" spans="1:18" x14ac:dyDescent="0.25">
      <c r="N17" s="17" t="s">
        <v>21</v>
      </c>
      <c r="O17" s="18">
        <f>O15-O12</f>
        <v>6534400</v>
      </c>
      <c r="Q17" s="7"/>
      <c r="R17" s="7"/>
    </row>
    <row r="18" spans="1:18" x14ac:dyDescent="0.25">
      <c r="N18" s="17" t="s">
        <v>22</v>
      </c>
      <c r="O18" s="18">
        <f>ROUND((O17*90%),0)</f>
        <v>5880960</v>
      </c>
    </row>
    <row r="19" spans="1:18" x14ac:dyDescent="0.25">
      <c r="N19" s="17" t="s">
        <v>23</v>
      </c>
      <c r="O19" s="18">
        <f>ROUND((O17*80%),0)</f>
        <v>5227520</v>
      </c>
    </row>
    <row r="20" spans="1:18" x14ac:dyDescent="0.25">
      <c r="N20" s="17" t="s">
        <v>24</v>
      </c>
      <c r="O20" s="18">
        <f>MROUND((O17*0.025/12),500)</f>
        <v>13500</v>
      </c>
    </row>
    <row r="21" spans="1:18" x14ac:dyDescent="0.25">
      <c r="O21" s="1">
        <f>512*7830</f>
        <v>4008960</v>
      </c>
    </row>
    <row r="24" spans="1:18" x14ac:dyDescent="0.25">
      <c r="O24" t="s">
        <v>25</v>
      </c>
      <c r="P24" s="1">
        <v>116700</v>
      </c>
      <c r="Q24" s="1"/>
    </row>
    <row r="25" spans="1:18" x14ac:dyDescent="0.25">
      <c r="A25" t="s">
        <v>7</v>
      </c>
      <c r="E25" s="2"/>
      <c r="P25" s="1">
        <f>P24*95%</f>
        <v>110865</v>
      </c>
      <c r="Q25" s="19">
        <f>P25/10.764</f>
        <v>10299.609810479376</v>
      </c>
    </row>
    <row r="26" spans="1:18" x14ac:dyDescent="0.25">
      <c r="A26" t="s">
        <v>1</v>
      </c>
      <c r="B26" t="s">
        <v>3</v>
      </c>
      <c r="C26" t="s">
        <v>5</v>
      </c>
      <c r="E26" s="2" t="s">
        <v>4</v>
      </c>
      <c r="O26" t="s">
        <v>26</v>
      </c>
      <c r="P26" s="1">
        <v>30300</v>
      </c>
      <c r="Q26" s="19"/>
    </row>
    <row r="27" spans="1:18" x14ac:dyDescent="0.25">
      <c r="A27">
        <v>505</v>
      </c>
      <c r="B27">
        <v>5500000</v>
      </c>
      <c r="C27" s="6">
        <f>B27/A27</f>
        <v>10891.089108910892</v>
      </c>
      <c r="E27" s="4">
        <f>C27*1.2</f>
        <v>13069.30693069307</v>
      </c>
      <c r="P27" s="1"/>
      <c r="Q27" s="19"/>
    </row>
    <row r="28" spans="1:18" x14ac:dyDescent="0.25">
      <c r="A28">
        <v>540</v>
      </c>
      <c r="B28">
        <v>6500000</v>
      </c>
      <c r="C28" s="6">
        <f t="shared" ref="C28:C29" si="0">B28/A28</f>
        <v>12037.037037037036</v>
      </c>
      <c r="E28" s="4">
        <f t="shared" ref="E28:E29" si="1">C28*1.2</f>
        <v>14444.444444444443</v>
      </c>
      <c r="P28" s="1">
        <f>P25-P26</f>
        <v>80565</v>
      </c>
      <c r="Q28" s="19"/>
    </row>
    <row r="29" spans="1:18" x14ac:dyDescent="0.25">
      <c r="A29">
        <v>512</v>
      </c>
      <c r="B29">
        <v>6000000</v>
      </c>
      <c r="C29" s="6">
        <f t="shared" si="0"/>
        <v>11718.75</v>
      </c>
      <c r="E29" s="4">
        <f t="shared" si="1"/>
        <v>14062.5</v>
      </c>
      <c r="P29" s="1">
        <f>P28*67%</f>
        <v>53978.55</v>
      </c>
      <c r="Q29" s="19"/>
    </row>
    <row r="30" spans="1:18" x14ac:dyDescent="0.25">
      <c r="I30">
        <v>10.32</v>
      </c>
      <c r="J30">
        <v>19.46</v>
      </c>
      <c r="K30">
        <f>J30*I30</f>
        <v>200.8272</v>
      </c>
      <c r="M30">
        <v>480</v>
      </c>
      <c r="P30" s="1"/>
      <c r="Q30" s="19"/>
    </row>
    <row r="31" spans="1:18" x14ac:dyDescent="0.25">
      <c r="I31">
        <v>10.6</v>
      </c>
      <c r="J31">
        <v>8.18</v>
      </c>
      <c r="K31">
        <f t="shared" ref="K31:K35" si="2">J31*I31</f>
        <v>86.707999999999998</v>
      </c>
      <c r="M31">
        <f>M30*1.2</f>
        <v>576</v>
      </c>
      <c r="P31" s="19">
        <f>P29+P26</f>
        <v>84278.55</v>
      </c>
      <c r="Q31" s="19">
        <f>P31/10.764</f>
        <v>7829.6683389074697</v>
      </c>
    </row>
    <row r="32" spans="1:18" x14ac:dyDescent="0.25">
      <c r="I32">
        <v>3.12</v>
      </c>
      <c r="J32">
        <v>6.58</v>
      </c>
      <c r="K32">
        <f t="shared" si="2"/>
        <v>20.529600000000002</v>
      </c>
      <c r="Q32" s="20"/>
    </row>
    <row r="33" spans="1:11" x14ac:dyDescent="0.25">
      <c r="I33">
        <v>6.58</v>
      </c>
      <c r="J33">
        <v>4.07</v>
      </c>
      <c r="K33">
        <f t="shared" si="2"/>
        <v>26.780600000000003</v>
      </c>
    </row>
    <row r="34" spans="1:11" x14ac:dyDescent="0.25">
      <c r="I34">
        <v>7.84</v>
      </c>
      <c r="J34">
        <v>3.3</v>
      </c>
      <c r="K34">
        <f t="shared" si="2"/>
        <v>25.872</v>
      </c>
    </row>
    <row r="35" spans="1:11" x14ac:dyDescent="0.25">
      <c r="I35">
        <v>12.07</v>
      </c>
      <c r="J35">
        <v>9.9</v>
      </c>
      <c r="K35">
        <f t="shared" si="2"/>
        <v>119.49300000000001</v>
      </c>
    </row>
    <row r="36" spans="1:11" x14ac:dyDescent="0.25">
      <c r="K36">
        <f>SUM(K30:K35)</f>
        <v>480.21040000000005</v>
      </c>
    </row>
    <row r="42" spans="1:11" x14ac:dyDescent="0.25">
      <c r="A42" t="s">
        <v>0</v>
      </c>
      <c r="B42" t="s">
        <v>1</v>
      </c>
      <c r="C42" t="s">
        <v>2</v>
      </c>
      <c r="D42" t="s">
        <v>3</v>
      </c>
      <c r="E42" s="2" t="s">
        <v>4</v>
      </c>
      <c r="F42" t="s">
        <v>5</v>
      </c>
      <c r="G42" t="s">
        <v>6</v>
      </c>
    </row>
    <row r="43" spans="1:11" x14ac:dyDescent="0.25">
      <c r="A43">
        <v>512</v>
      </c>
      <c r="D43" s="1">
        <v>6200000</v>
      </c>
      <c r="E43" s="3">
        <f>D43/A43</f>
        <v>12109.375</v>
      </c>
      <c r="H43" s="5">
        <f t="shared" ref="H43:H52" si="3">E43/1.2</f>
        <v>10091.145833333334</v>
      </c>
    </row>
    <row r="44" spans="1:11" x14ac:dyDescent="0.25">
      <c r="A44">
        <v>480</v>
      </c>
      <c r="D44" s="1">
        <v>6600000</v>
      </c>
      <c r="E44" s="3">
        <f t="shared" ref="E44:E52" si="4">D44/A44</f>
        <v>13750</v>
      </c>
      <c r="H44" s="5">
        <f t="shared" si="3"/>
        <v>11458.333333333334</v>
      </c>
    </row>
    <row r="45" spans="1:11" x14ac:dyDescent="0.25">
      <c r="A45">
        <v>450</v>
      </c>
      <c r="D45" s="1">
        <v>5800000</v>
      </c>
      <c r="E45" s="3">
        <f t="shared" si="4"/>
        <v>12888.888888888889</v>
      </c>
      <c r="H45" s="5">
        <f t="shared" si="3"/>
        <v>10740.740740740741</v>
      </c>
    </row>
    <row r="46" spans="1:11" x14ac:dyDescent="0.25">
      <c r="A46">
        <v>460</v>
      </c>
      <c r="D46" s="1">
        <v>5900000</v>
      </c>
      <c r="E46" s="3">
        <f t="shared" si="4"/>
        <v>12826.08695652174</v>
      </c>
      <c r="H46" s="5">
        <f t="shared" si="3"/>
        <v>10688.40579710145</v>
      </c>
    </row>
    <row r="47" spans="1:11" x14ac:dyDescent="0.25">
      <c r="A47">
        <v>440</v>
      </c>
      <c r="D47" s="1">
        <v>5900000</v>
      </c>
      <c r="E47" s="3">
        <f t="shared" si="4"/>
        <v>13409.09090909091</v>
      </c>
      <c r="H47" s="5">
        <f t="shared" si="3"/>
        <v>11174.242424242426</v>
      </c>
    </row>
    <row r="48" spans="1:11" x14ac:dyDescent="0.25">
      <c r="A48">
        <v>530</v>
      </c>
      <c r="D48" s="1">
        <v>6000000</v>
      </c>
      <c r="E48" s="3">
        <f t="shared" si="4"/>
        <v>11320.754716981131</v>
      </c>
      <c r="H48" s="5">
        <f t="shared" si="3"/>
        <v>9433.9622641509432</v>
      </c>
    </row>
    <row r="49" spans="1:10" x14ac:dyDescent="0.25">
      <c r="A49" s="9">
        <v>450</v>
      </c>
      <c r="B49" s="9"/>
      <c r="C49" s="9"/>
      <c r="D49" s="10">
        <v>6500000</v>
      </c>
      <c r="E49" s="11">
        <f t="shared" si="4"/>
        <v>14444.444444444445</v>
      </c>
      <c r="F49" s="9"/>
      <c r="G49" s="9"/>
      <c r="H49" s="12">
        <f t="shared" si="3"/>
        <v>12037.037037037038</v>
      </c>
    </row>
    <row r="50" spans="1:10" x14ac:dyDescent="0.25">
      <c r="A50">
        <v>480</v>
      </c>
      <c r="D50" s="1">
        <v>6600000</v>
      </c>
      <c r="E50" s="3">
        <f t="shared" si="4"/>
        <v>13750</v>
      </c>
      <c r="H50" s="5">
        <f t="shared" si="3"/>
        <v>11458.333333333334</v>
      </c>
    </row>
    <row r="51" spans="1:10" x14ac:dyDescent="0.25">
      <c r="A51">
        <v>460</v>
      </c>
      <c r="D51" s="1">
        <v>6500000</v>
      </c>
      <c r="E51" s="3">
        <f t="shared" si="4"/>
        <v>14130.434782608696</v>
      </c>
      <c r="H51" s="5">
        <f t="shared" si="3"/>
        <v>11775.36231884058</v>
      </c>
    </row>
    <row r="52" spans="1:10" x14ac:dyDescent="0.25">
      <c r="A52" s="9">
        <v>900</v>
      </c>
      <c r="B52" s="9"/>
      <c r="C52" s="9"/>
      <c r="D52" s="10">
        <v>13500000</v>
      </c>
      <c r="E52" s="11">
        <f t="shared" si="4"/>
        <v>15000</v>
      </c>
      <c r="F52" s="9"/>
      <c r="G52" s="9"/>
      <c r="H52" s="12">
        <f t="shared" si="3"/>
        <v>12500</v>
      </c>
    </row>
    <row r="53" spans="1:10" x14ac:dyDescent="0.25">
      <c r="A53" s="9"/>
      <c r="B53" s="9">
        <v>850</v>
      </c>
      <c r="C53" s="9"/>
      <c r="D53" s="10">
        <v>11600000</v>
      </c>
      <c r="E53" s="9"/>
      <c r="F53" s="12">
        <f>D53/B53</f>
        <v>13647.058823529413</v>
      </c>
    </row>
    <row r="54" spans="1:10" x14ac:dyDescent="0.25">
      <c r="B54">
        <v>540</v>
      </c>
      <c r="D54" s="1">
        <v>6200000</v>
      </c>
      <c r="F54" s="7">
        <f>D54/B54</f>
        <v>11481.481481481482</v>
      </c>
    </row>
    <row r="55" spans="1:10" x14ac:dyDescent="0.25">
      <c r="A55" s="9">
        <v>850</v>
      </c>
      <c r="B55" s="9"/>
      <c r="C55" s="9"/>
      <c r="D55" s="10">
        <v>14000000</v>
      </c>
      <c r="E55" s="12">
        <f>D55/A55</f>
        <v>16470.588235294119</v>
      </c>
      <c r="F55" s="12" t="e">
        <f t="shared" ref="F55" si="5">D55/B55</f>
        <v>#DIV/0!</v>
      </c>
      <c r="G55" s="9"/>
      <c r="H55" s="12">
        <f>E55/1.2</f>
        <v>13725.490196078434</v>
      </c>
    </row>
    <row r="56" spans="1:10" x14ac:dyDescent="0.25">
      <c r="A56">
        <v>450</v>
      </c>
      <c r="D56" s="1">
        <v>6600000</v>
      </c>
      <c r="E56" s="7">
        <f t="shared" ref="E56:E58" si="6">D56/A56</f>
        <v>14666.666666666666</v>
      </c>
      <c r="F56" s="8" t="e">
        <f>D56/B56</f>
        <v>#DIV/0!</v>
      </c>
      <c r="H56" s="7">
        <f t="shared" ref="H56:H58" si="7">E56/1.2</f>
        <v>12222.222222222223</v>
      </c>
    </row>
    <row r="57" spans="1:10" x14ac:dyDescent="0.25">
      <c r="A57" s="9">
        <v>760</v>
      </c>
      <c r="D57" s="10">
        <v>15000000</v>
      </c>
      <c r="E57" s="7">
        <f t="shared" si="6"/>
        <v>19736.842105263157</v>
      </c>
      <c r="H57" s="7">
        <f t="shared" si="7"/>
        <v>16447.36842105263</v>
      </c>
      <c r="J57" s="7">
        <f>H49</f>
        <v>12037.037037037038</v>
      </c>
    </row>
    <row r="58" spans="1:10" x14ac:dyDescent="0.25">
      <c r="E58" s="7" t="e">
        <f t="shared" si="6"/>
        <v>#DIV/0!</v>
      </c>
      <c r="H58" s="7" t="e">
        <f t="shared" si="7"/>
        <v>#DIV/0!</v>
      </c>
      <c r="J58" s="7">
        <f>H52</f>
        <v>12500</v>
      </c>
    </row>
    <row r="59" spans="1:10" x14ac:dyDescent="0.25">
      <c r="J59" s="7">
        <f>F53</f>
        <v>13647.058823529413</v>
      </c>
    </row>
    <row r="60" spans="1:10" x14ac:dyDescent="0.25">
      <c r="J60" s="7">
        <f>H55</f>
        <v>13725.490196078434</v>
      </c>
    </row>
    <row r="61" spans="1:10" x14ac:dyDescent="0.25">
      <c r="J61" s="7">
        <f>AVERAGE(J57:J60)</f>
        <v>12977.396514161221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B7" zoomScale="40" zoomScaleNormal="40" workbookViewId="0">
      <selection activeCell="FQ160" sqref="FQ16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2024-04-11T06:00:28Z</dcterms:modified>
</cp:coreProperties>
</file>