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P22" i="1" l="1"/>
  <c r="K21" i="1" l="1"/>
  <c r="K18" i="1"/>
  <c r="A14" i="1"/>
  <c r="A15" i="1" s="1"/>
  <c r="K4" i="1"/>
  <c r="M4" i="1"/>
  <c r="M3" i="1"/>
  <c r="K3" i="1"/>
  <c r="J18" i="1" l="1"/>
  <c r="I18" i="1"/>
  <c r="H18" i="1"/>
  <c r="I17" i="1"/>
  <c r="I16" i="1"/>
  <c r="C2" i="1" l="1"/>
  <c r="J21" i="1"/>
  <c r="J26" i="1" s="1"/>
</calcChain>
</file>

<file path=xl/sharedStrings.xml><?xml version="1.0" encoding="utf-8"?>
<sst xmlns="http://schemas.openxmlformats.org/spreadsheetml/2006/main" count="18" uniqueCount="16">
  <si>
    <t>14.02.2024</t>
  </si>
  <si>
    <t>RERA</t>
  </si>
  <si>
    <t>Bal</t>
  </si>
  <si>
    <t>Index\</t>
  </si>
  <si>
    <t>Challan</t>
  </si>
  <si>
    <t>1st</t>
  </si>
  <si>
    <t>RERA no.</t>
  </si>
  <si>
    <t>sch</t>
  </si>
  <si>
    <t>cc</t>
  </si>
  <si>
    <t>Plan</t>
  </si>
  <si>
    <t>Cost</t>
  </si>
  <si>
    <t>IGR</t>
  </si>
  <si>
    <t>Carpet</t>
  </si>
  <si>
    <t>Total</t>
  </si>
  <si>
    <t>Value</t>
  </si>
  <si>
    <t>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</si>
</sst>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344990</xdr:colOff>
      <xdr:row>36</xdr:row>
      <xdr:rowOff>77168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75390" cy="6935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344990</xdr:colOff>
      <xdr:row>37</xdr:row>
      <xdr:rowOff>143879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75390" cy="7192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287832</xdr:colOff>
      <xdr:row>37</xdr:row>
      <xdr:rowOff>77194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18232" cy="71256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563925</xdr:colOff>
      <xdr:row>38</xdr:row>
      <xdr:rowOff>48642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75125" cy="7287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M21" sqref="M21"/>
    </sheetView>
  </sheetViews>
  <sheetFormatPr defaultRowHeight="15" x14ac:dyDescent="0.25"/>
  <cols>
    <col min="10" max="11" width="12.5703125" bestFit="1" customWidth="1"/>
  </cols>
  <sheetData>
    <row r="1" spans="1:13" x14ac:dyDescent="0.25">
      <c r="A1" t="s">
        <v>0</v>
      </c>
      <c r="F1">
        <v>4</v>
      </c>
      <c r="G1" t="s">
        <v>3</v>
      </c>
      <c r="I1" t="s">
        <v>11</v>
      </c>
    </row>
    <row r="2" spans="1:13" x14ac:dyDescent="0.25">
      <c r="A2">
        <v>5863000</v>
      </c>
      <c r="C2">
        <f>A2/J18</f>
        <v>10621.376811594202</v>
      </c>
      <c r="F2">
        <v>5</v>
      </c>
      <c r="G2" t="s">
        <v>4</v>
      </c>
      <c r="I2" t="s">
        <v>12</v>
      </c>
      <c r="J2" t="s">
        <v>2</v>
      </c>
      <c r="K2" t="s">
        <v>13</v>
      </c>
      <c r="L2" t="s">
        <v>14</v>
      </c>
      <c r="M2" t="s">
        <v>15</v>
      </c>
    </row>
    <row r="3" spans="1:13" x14ac:dyDescent="0.25">
      <c r="F3">
        <v>9</v>
      </c>
      <c r="G3" t="s">
        <v>5</v>
      </c>
      <c r="I3">
        <v>535</v>
      </c>
      <c r="J3">
        <v>17</v>
      </c>
      <c r="K3">
        <f>SUM(I3:J3)</f>
        <v>552</v>
      </c>
      <c r="L3">
        <v>6317000</v>
      </c>
      <c r="M3">
        <f>L3/K3</f>
        <v>11443.840579710144</v>
      </c>
    </row>
    <row r="4" spans="1:13" x14ac:dyDescent="0.25">
      <c r="F4">
        <v>15</v>
      </c>
      <c r="G4" t="s">
        <v>6</v>
      </c>
      <c r="I4">
        <v>535</v>
      </c>
      <c r="J4">
        <v>17</v>
      </c>
      <c r="K4">
        <f t="shared" ref="K4" si="0">SUM(I4:J4)</f>
        <v>552</v>
      </c>
      <c r="L4">
        <v>6509000</v>
      </c>
      <c r="M4">
        <f t="shared" ref="M4" si="1">L4/K4</f>
        <v>11791.666666666666</v>
      </c>
    </row>
    <row r="5" spans="1:13" x14ac:dyDescent="0.25">
      <c r="F5">
        <v>39</v>
      </c>
      <c r="G5" t="s">
        <v>7</v>
      </c>
    </row>
    <row r="6" spans="1:13" x14ac:dyDescent="0.25">
      <c r="F6">
        <v>63</v>
      </c>
      <c r="G6" t="s">
        <v>8</v>
      </c>
    </row>
    <row r="7" spans="1:13" x14ac:dyDescent="0.25">
      <c r="F7">
        <v>65</v>
      </c>
      <c r="G7" t="s">
        <v>9</v>
      </c>
    </row>
    <row r="8" spans="1:13" x14ac:dyDescent="0.25">
      <c r="F8">
        <v>68</v>
      </c>
      <c r="G8" t="s">
        <v>10</v>
      </c>
    </row>
    <row r="9" spans="1:13" x14ac:dyDescent="0.25">
      <c r="F9">
        <v>69</v>
      </c>
      <c r="G9" t="s">
        <v>1</v>
      </c>
    </row>
    <row r="13" spans="1:13" x14ac:dyDescent="0.25">
      <c r="A13">
        <v>26620</v>
      </c>
    </row>
    <row r="14" spans="1:13" x14ac:dyDescent="0.25">
      <c r="A14">
        <f>A13/100*120</f>
        <v>31944</v>
      </c>
    </row>
    <row r="15" spans="1:13" x14ac:dyDescent="0.25">
      <c r="A15">
        <f>A14/10.764</f>
        <v>2967.6700111482724</v>
      </c>
    </row>
    <row r="16" spans="1:13" x14ac:dyDescent="0.25">
      <c r="G16" t="s">
        <v>1</v>
      </c>
      <c r="H16">
        <v>49.7</v>
      </c>
      <c r="I16">
        <f>H16*10.764</f>
        <v>534.97080000000005</v>
      </c>
      <c r="J16">
        <v>535</v>
      </c>
    </row>
    <row r="17" spans="7:16" x14ac:dyDescent="0.25">
      <c r="G17" t="s">
        <v>2</v>
      </c>
      <c r="H17">
        <v>1.56</v>
      </c>
      <c r="I17">
        <f>H17*10.764</f>
        <v>16.791840000000001</v>
      </c>
      <c r="J17">
        <v>17</v>
      </c>
    </row>
    <row r="18" spans="7:16" x14ac:dyDescent="0.25">
      <c r="H18">
        <f>SUM(H16:H17)</f>
        <v>51.260000000000005</v>
      </c>
      <c r="I18">
        <f>H18*10.764</f>
        <v>551.76264000000003</v>
      </c>
      <c r="J18" s="1">
        <f>SUM(J16:J17)</f>
        <v>552</v>
      </c>
      <c r="K18">
        <f>J18*1.1</f>
        <v>607.20000000000005</v>
      </c>
    </row>
    <row r="20" spans="7:16" x14ac:dyDescent="0.25">
      <c r="J20">
        <v>12000</v>
      </c>
      <c r="K20">
        <v>3000</v>
      </c>
    </row>
    <row r="21" spans="7:16" x14ac:dyDescent="0.25">
      <c r="J21" s="2">
        <f>J20*J18</f>
        <v>6624000</v>
      </c>
      <c r="K21" s="2">
        <f>K20*K18</f>
        <v>1821600.0000000002</v>
      </c>
    </row>
    <row r="22" spans="7:16" x14ac:dyDescent="0.25">
      <c r="J22" s="3">
        <f>J21*90%</f>
        <v>5961600</v>
      </c>
      <c r="O22">
        <v>6537950</v>
      </c>
      <c r="P22">
        <f>O22-J21</f>
        <v>-86050</v>
      </c>
    </row>
    <row r="23" spans="7:16" x14ac:dyDescent="0.25">
      <c r="J23" s="3">
        <f>J21*80%</f>
        <v>5299200</v>
      </c>
    </row>
    <row r="26" spans="7:16" x14ac:dyDescent="0.25">
      <c r="J26">
        <f>J21*0.03/12</f>
        <v>16560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2024-04-12T10:12:23Z</dcterms:modified>
</cp:coreProperties>
</file>