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8146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1" l="1"/>
  <c r="S23" i="1"/>
  <c r="S24" i="1"/>
  <c r="S25" i="1"/>
  <c r="S21" i="1"/>
  <c r="K35" i="1"/>
  <c r="K28" i="1"/>
  <c r="K29" i="1"/>
  <c r="K30" i="1"/>
  <c r="K31" i="1"/>
  <c r="K32" i="1"/>
  <c r="K33" i="1"/>
  <c r="K34" i="1"/>
  <c r="K27" i="1"/>
  <c r="H13" i="1"/>
  <c r="F21" i="1"/>
  <c r="F19" i="1"/>
  <c r="F17" i="1"/>
  <c r="F16" i="1"/>
  <c r="F15" i="1"/>
  <c r="N19" i="1"/>
  <c r="M19" i="1"/>
  <c r="M17" i="1"/>
  <c r="M16" i="1"/>
  <c r="M12" i="1"/>
  <c r="N12" i="1"/>
  <c r="Q9" i="1"/>
  <c r="R8" i="1"/>
  <c r="Q8" i="1"/>
  <c r="M7" i="1"/>
  <c r="F14" i="1" l="1"/>
</calcChain>
</file>

<file path=xl/sharedStrings.xml><?xml version="1.0" encoding="utf-8"?>
<sst xmlns="http://schemas.openxmlformats.org/spreadsheetml/2006/main" count="12" uniqueCount="11">
  <si>
    <t>DV</t>
  </si>
  <si>
    <t>BUA</t>
  </si>
  <si>
    <t>AGREEMENT</t>
  </si>
  <si>
    <t>MEASURMENT</t>
  </si>
  <si>
    <t>RATE</t>
  </si>
  <si>
    <t>FMV</t>
  </si>
  <si>
    <t>RV</t>
  </si>
  <si>
    <t>IV</t>
  </si>
  <si>
    <t>RR</t>
  </si>
  <si>
    <t>Land</t>
  </si>
  <si>
    <t>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</si>
</sst>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0" fontId="2" fillId="0" borderId="0" xfId="0" applyFont="1"/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S35"/>
  <sheetViews>
    <sheetView tabSelected="1" workbookViewId="0">
      <selection activeCell="Q25" sqref="Q25"/>
    </sheetView>
  </sheetViews>
  <sheetFormatPr defaultRowHeight="15" x14ac:dyDescent="0.25"/>
  <cols>
    <col min="6" max="6" width="14.28515625" bestFit="1" customWidth="1"/>
    <col min="8" max="8" width="10" bestFit="1" customWidth="1"/>
    <col min="10" max="10" width="14.28515625" bestFit="1" customWidth="1"/>
    <col min="13" max="13" width="11.5703125" bestFit="1" customWidth="1"/>
    <col min="14" max="14" width="10" bestFit="1" customWidth="1"/>
  </cols>
  <sheetData>
    <row r="5" spans="4:18" x14ac:dyDescent="0.25">
      <c r="D5">
        <v>1976</v>
      </c>
      <c r="J5" s="1"/>
    </row>
    <row r="6" spans="4:18" x14ac:dyDescent="0.25">
      <c r="F6" t="s">
        <v>2</v>
      </c>
      <c r="H6" t="s">
        <v>3</v>
      </c>
      <c r="M6">
        <v>56.39</v>
      </c>
      <c r="Q6">
        <v>2024</v>
      </c>
    </row>
    <row r="7" spans="4:18" x14ac:dyDescent="0.25">
      <c r="E7" t="s">
        <v>1</v>
      </c>
      <c r="F7">
        <v>607</v>
      </c>
      <c r="H7">
        <v>538</v>
      </c>
      <c r="J7" s="1"/>
      <c r="M7">
        <f>M6*10.764</f>
        <v>606.98195999999996</v>
      </c>
      <c r="Q7">
        <v>1976</v>
      </c>
    </row>
    <row r="8" spans="4:18" x14ac:dyDescent="0.25">
      <c r="Q8">
        <f>Q6-Q7</f>
        <v>48</v>
      </c>
      <c r="R8" s="2">
        <f>100-Q8</f>
        <v>52</v>
      </c>
    </row>
    <row r="9" spans="4:18" x14ac:dyDescent="0.25">
      <c r="D9" s="1"/>
      <c r="E9" s="1"/>
      <c r="F9" s="1"/>
      <c r="G9" s="1"/>
      <c r="H9" s="1"/>
      <c r="I9" s="1"/>
      <c r="J9" s="1"/>
      <c r="K9" s="1"/>
      <c r="Q9">
        <f>60-Q8</f>
        <v>12</v>
      </c>
    </row>
    <row r="10" spans="4:18" x14ac:dyDescent="0.25">
      <c r="D10" s="1"/>
      <c r="E10" s="1"/>
      <c r="F10" s="1"/>
      <c r="G10" s="1"/>
      <c r="H10" s="1"/>
      <c r="I10" s="1"/>
      <c r="J10" s="1"/>
      <c r="K10" s="1"/>
    </row>
    <row r="11" spans="4:18" x14ac:dyDescent="0.25">
      <c r="D11" s="1"/>
      <c r="E11" s="1"/>
      <c r="F11" s="1"/>
      <c r="G11" s="1"/>
      <c r="H11" s="1"/>
      <c r="I11" s="1"/>
      <c r="J11" s="1"/>
      <c r="K11" s="1"/>
      <c r="L11" t="s">
        <v>8</v>
      </c>
      <c r="M11" s="1">
        <v>146200</v>
      </c>
      <c r="N11" s="1"/>
      <c r="O11" s="1"/>
    </row>
    <row r="12" spans="4:18" x14ac:dyDescent="0.25">
      <c r="D12" s="1"/>
      <c r="E12" s="1" t="s">
        <v>1</v>
      </c>
      <c r="F12" s="1">
        <v>607</v>
      </c>
      <c r="G12" s="1"/>
      <c r="H12" s="1"/>
      <c r="I12" s="1"/>
      <c r="J12" s="1"/>
      <c r="K12" s="1"/>
      <c r="M12" s="1">
        <f>M11*90%</f>
        <v>131580</v>
      </c>
      <c r="N12" s="3">
        <f>M12/10.764</f>
        <v>12224.080267558529</v>
      </c>
      <c r="O12" s="1"/>
    </row>
    <row r="13" spans="4:18" x14ac:dyDescent="0.25">
      <c r="D13" s="1"/>
      <c r="E13" s="1" t="s">
        <v>4</v>
      </c>
      <c r="F13" s="1">
        <v>21000</v>
      </c>
      <c r="G13" s="1">
        <v>2800</v>
      </c>
      <c r="H13" s="1">
        <f>F13-G13</f>
        <v>18200</v>
      </c>
      <c r="I13" s="1"/>
      <c r="J13" s="1"/>
      <c r="K13" s="1"/>
      <c r="M13" s="1"/>
      <c r="N13" s="3"/>
      <c r="O13" s="1"/>
    </row>
    <row r="14" spans="4:18" x14ac:dyDescent="0.25">
      <c r="D14" s="1"/>
      <c r="E14" s="1" t="s">
        <v>5</v>
      </c>
      <c r="F14" s="1">
        <f>F12*F13</f>
        <v>12747000</v>
      </c>
      <c r="G14" s="1"/>
      <c r="H14" s="1"/>
      <c r="I14" s="1"/>
      <c r="J14" s="1"/>
      <c r="K14" s="1"/>
      <c r="L14" t="s">
        <v>9</v>
      </c>
      <c r="M14" s="1">
        <v>70510</v>
      </c>
      <c r="N14" s="3"/>
      <c r="O14" s="1"/>
    </row>
    <row r="15" spans="4:18" x14ac:dyDescent="0.25">
      <c r="D15" s="1"/>
      <c r="E15" s="1" t="s">
        <v>6</v>
      </c>
      <c r="F15" s="1">
        <f>F14*90%</f>
        <v>11472300</v>
      </c>
      <c r="G15" s="1"/>
      <c r="H15" s="1"/>
      <c r="I15" s="1"/>
      <c r="J15" s="1"/>
      <c r="K15" s="1"/>
      <c r="M15" s="1"/>
      <c r="N15" s="3"/>
      <c r="O15" s="1"/>
    </row>
    <row r="16" spans="4:18" x14ac:dyDescent="0.25">
      <c r="D16" s="1"/>
      <c r="E16" s="1" t="s">
        <v>0</v>
      </c>
      <c r="F16" s="1">
        <f>F14*80%</f>
        <v>10197600</v>
      </c>
      <c r="G16" s="1"/>
      <c r="H16" s="1"/>
      <c r="I16" s="1"/>
      <c r="J16" s="1"/>
      <c r="K16" s="1"/>
      <c r="M16" s="1">
        <f>M12-M14</f>
        <v>61070</v>
      </c>
      <c r="N16" s="3"/>
      <c r="O16" s="1"/>
    </row>
    <row r="17" spans="4:19" x14ac:dyDescent="0.25">
      <c r="D17" s="1"/>
      <c r="E17" s="1" t="s">
        <v>7</v>
      </c>
      <c r="F17" s="1">
        <f>607*2800</f>
        <v>1699600</v>
      </c>
      <c r="G17" s="1">
        <v>2800</v>
      </c>
      <c r="H17" s="1"/>
      <c r="I17" s="1"/>
      <c r="J17" s="1"/>
      <c r="K17" s="1"/>
      <c r="M17" s="1">
        <f>M16*52%</f>
        <v>31756.400000000001</v>
      </c>
      <c r="N17" s="3"/>
      <c r="O17" s="1"/>
    </row>
    <row r="18" spans="4:19" x14ac:dyDescent="0.25">
      <c r="D18" s="1"/>
      <c r="E18" s="1"/>
      <c r="F18" s="1"/>
      <c r="G18" s="1"/>
      <c r="H18" s="1"/>
      <c r="I18" s="1"/>
      <c r="J18" s="1"/>
      <c r="K18" s="1"/>
      <c r="M18" s="1"/>
      <c r="N18" s="3"/>
      <c r="O18" s="1"/>
    </row>
    <row r="19" spans="4:19" x14ac:dyDescent="0.25">
      <c r="D19" s="1"/>
      <c r="E19" s="1" t="s">
        <v>10</v>
      </c>
      <c r="F19" s="1">
        <f>607*9501</f>
        <v>5767107</v>
      </c>
      <c r="G19" s="1"/>
      <c r="H19" s="1"/>
      <c r="I19" s="1"/>
      <c r="J19" s="1"/>
      <c r="K19" s="1"/>
      <c r="M19" s="3">
        <f>M17+M14</f>
        <v>102266.4</v>
      </c>
      <c r="N19" s="3">
        <f>M19/10.764</f>
        <v>9500.780379041249</v>
      </c>
      <c r="O19" s="1"/>
    </row>
    <row r="20" spans="4:19" x14ac:dyDescent="0.25">
      <c r="D20" s="1"/>
      <c r="E20" s="1"/>
      <c r="F20" s="1"/>
      <c r="G20" s="1"/>
      <c r="H20" s="1"/>
      <c r="I20" s="1"/>
      <c r="J20" s="1"/>
      <c r="K20" s="1"/>
      <c r="N20" s="4"/>
    </row>
    <row r="21" spans="4:19" x14ac:dyDescent="0.25">
      <c r="F21" s="5">
        <f>F14*0.025/12</f>
        <v>26556.25</v>
      </c>
      <c r="Q21">
        <v>11000000</v>
      </c>
      <c r="R21">
        <v>540</v>
      </c>
      <c r="S21">
        <f>Q21/R21</f>
        <v>20370.370370370369</v>
      </c>
    </row>
    <row r="22" spans="4:19" x14ac:dyDescent="0.25">
      <c r="Q22">
        <v>14000000</v>
      </c>
      <c r="R22">
        <v>650</v>
      </c>
      <c r="S22">
        <f t="shared" ref="S22:S25" si="0">Q22/R22</f>
        <v>21538.461538461539</v>
      </c>
    </row>
    <row r="23" spans="4:19" x14ac:dyDescent="0.25">
      <c r="Q23">
        <v>12000000</v>
      </c>
      <c r="R23">
        <v>650</v>
      </c>
      <c r="S23">
        <f t="shared" si="0"/>
        <v>18461.538461538461</v>
      </c>
    </row>
    <row r="24" spans="4:19" x14ac:dyDescent="0.25">
      <c r="Q24">
        <v>13500000</v>
      </c>
      <c r="R24">
        <v>700</v>
      </c>
      <c r="S24">
        <f t="shared" si="0"/>
        <v>19285.714285714286</v>
      </c>
    </row>
    <row r="25" spans="4:19" x14ac:dyDescent="0.25">
      <c r="S25" t="e">
        <f t="shared" si="0"/>
        <v>#DIV/0!</v>
      </c>
    </row>
    <row r="27" spans="4:19" x14ac:dyDescent="0.25">
      <c r="I27">
        <v>10.199999999999999</v>
      </c>
      <c r="J27">
        <v>17.36</v>
      </c>
      <c r="K27">
        <f>J27*I27</f>
        <v>177.07199999999997</v>
      </c>
    </row>
    <row r="28" spans="4:19" x14ac:dyDescent="0.25">
      <c r="I28">
        <v>14.7</v>
      </c>
      <c r="J28">
        <v>6.63</v>
      </c>
      <c r="K28">
        <f t="shared" ref="K28:K34" si="1">J28*I28</f>
        <v>97.460999999999999</v>
      </c>
    </row>
    <row r="29" spans="4:19" x14ac:dyDescent="0.25">
      <c r="I29">
        <v>2.57</v>
      </c>
      <c r="J29">
        <v>5</v>
      </c>
      <c r="K29">
        <f t="shared" si="1"/>
        <v>12.85</v>
      </c>
    </row>
    <row r="30" spans="4:19" x14ac:dyDescent="0.25">
      <c r="I30">
        <v>3.76</v>
      </c>
      <c r="J30">
        <v>3.07</v>
      </c>
      <c r="K30">
        <f t="shared" si="1"/>
        <v>11.543199999999999</v>
      </c>
    </row>
    <row r="31" spans="4:19" x14ac:dyDescent="0.25">
      <c r="I31">
        <v>2.84</v>
      </c>
      <c r="J31">
        <v>2.16</v>
      </c>
      <c r="K31">
        <f t="shared" si="1"/>
        <v>6.1344000000000003</v>
      </c>
    </row>
    <row r="32" spans="4:19" x14ac:dyDescent="0.25">
      <c r="I32">
        <v>4.24</v>
      </c>
      <c r="J32">
        <v>4.12</v>
      </c>
      <c r="K32">
        <f t="shared" si="1"/>
        <v>17.468800000000002</v>
      </c>
    </row>
    <row r="33" spans="9:11" x14ac:dyDescent="0.25">
      <c r="I33">
        <v>7.05</v>
      </c>
      <c r="J33">
        <v>6.95</v>
      </c>
      <c r="K33">
        <f t="shared" si="1"/>
        <v>48.997500000000002</v>
      </c>
    </row>
    <row r="34" spans="9:11" x14ac:dyDescent="0.25">
      <c r="I34">
        <v>9.6</v>
      </c>
      <c r="J34">
        <v>17.37</v>
      </c>
      <c r="K34">
        <f t="shared" si="1"/>
        <v>166.75200000000001</v>
      </c>
    </row>
    <row r="35" spans="9:11" x14ac:dyDescent="0.25">
      <c r="K35">
        <f>SUM(K27:K34)</f>
        <v>538.27890000000002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2024-04-08T12:02:41Z</dcterms:created>
  <dcterms:modified xsi:type="dcterms:W3CDTF">2024-04-10T06:11:06Z</dcterms:modified>
</cp:coreProperties>
</file>