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Project\Mumbai Main Branch\ROHA EVA ARIA - Chembur\"/>
    </mc:Choice>
  </mc:AlternateContent>
  <xr:revisionPtr revIDLastSave="0" documentId="13_ncr:1_{0FF41189-B3F7-4CB8-B079-0ED4197A0AD5}" xr6:coauthVersionLast="47" xr6:coauthVersionMax="47" xr10:uidLastSave="{00000000-0000-0000-0000-000000000000}"/>
  <bookViews>
    <workbookView xWindow="-120" yWindow="-120" windowWidth="29040" windowHeight="15720" firstSheet="5" activeTab="10" xr2:uid="{00000000-000D-0000-FFFF-FFFF00000000}"/>
  </bookViews>
  <sheets>
    <sheet name="A- Wing" sheetId="87" r:id="rId1"/>
    <sheet name="A- Wing (Sale)" sheetId="100" r:id="rId2"/>
    <sheet name="A- Wing (Rehab)" sheetId="101" r:id="rId3"/>
    <sheet name="B- Wing" sheetId="96" r:id="rId4"/>
    <sheet name="B- Wing (Sale)" sheetId="102" r:id="rId5"/>
    <sheet name="B- Wing (Rehab)" sheetId="103" r:id="rId6"/>
    <sheet name="C- Wing" sheetId="97" r:id="rId7"/>
    <sheet name="C- Wing (Sale)" sheetId="104" r:id="rId8"/>
    <sheet name="C- Wing (Rehab)" sheetId="105" r:id="rId9"/>
    <sheet name="Total" sheetId="79" r:id="rId10"/>
    <sheet name="RERA" sheetId="99" r:id="rId11"/>
    <sheet name="Typical Floor" sheetId="98" r:id="rId12"/>
    <sheet name="IGR" sheetId="94" r:id="rId13"/>
    <sheet name="Rates" sheetId="93" r:id="rId14"/>
    <sheet name="RR" sheetId="95" r:id="rId15"/>
  </sheets>
  <definedNames>
    <definedName name="_xlnm._FilterDatabase" localSheetId="0" hidden="1">'A- Wing'!$E$1:$E$67</definedName>
    <definedName name="_xlnm._FilterDatabase" localSheetId="2" hidden="1">'A- Wing (Rehab)'!$D$2:$D$37</definedName>
    <definedName name="_xlnm._FilterDatabase" localSheetId="1" hidden="1">'A- Wing (Sale)'!$E$2:$E$32</definedName>
    <definedName name="_xlnm._FilterDatabase" localSheetId="3" hidden="1">'B- Wing'!$E$1:$E$80</definedName>
    <definedName name="_xlnm._FilterDatabase" localSheetId="5" hidden="1">'B- Wing (Rehab)'!$D$2:$D$38</definedName>
    <definedName name="_xlnm._FilterDatabase" localSheetId="4" hidden="1">'B- Wing (Sale)'!$E$2:$E$44</definedName>
    <definedName name="_xlnm._FilterDatabase" localSheetId="6" hidden="1">'C- Wing'!$E$1:$E$67</definedName>
    <definedName name="_xlnm._FilterDatabase" localSheetId="8" hidden="1">'C- Wing (Rehab)'!$L$1:$L$3</definedName>
    <definedName name="_xlnm._FilterDatabase" localSheetId="7" hidden="1">'C- Wing (Sale)'!$D$2:$D$66</definedName>
  </definedNames>
  <calcPr calcId="191029"/>
</workbook>
</file>

<file path=xl/calcChain.xml><?xml version="1.0" encoding="utf-8"?>
<calcChain xmlns="http://schemas.openxmlformats.org/spreadsheetml/2006/main">
  <c r="K13" i="79" l="1"/>
  <c r="J11" i="79"/>
  <c r="H11" i="79"/>
  <c r="G11" i="79"/>
  <c r="F11" i="79"/>
  <c r="E11" i="79"/>
  <c r="D11" i="79"/>
  <c r="D10" i="79"/>
  <c r="E10" i="79"/>
  <c r="F10" i="79"/>
  <c r="G10" i="79"/>
  <c r="H10" i="79"/>
  <c r="J10" i="79"/>
  <c r="F2" i="105"/>
  <c r="J9" i="79"/>
  <c r="J8" i="79"/>
  <c r="F3" i="104"/>
  <c r="F4" i="104"/>
  <c r="F5" i="104"/>
  <c r="F6" i="104"/>
  <c r="K6" i="104" s="1"/>
  <c r="F7" i="104"/>
  <c r="F8" i="104"/>
  <c r="F9" i="104"/>
  <c r="F10" i="104"/>
  <c r="K10" i="104" s="1"/>
  <c r="F11" i="104"/>
  <c r="F12" i="104"/>
  <c r="F13" i="104"/>
  <c r="F14" i="104"/>
  <c r="K14" i="104" s="1"/>
  <c r="F15" i="104"/>
  <c r="F16" i="104"/>
  <c r="F17" i="104"/>
  <c r="F18" i="104"/>
  <c r="K18" i="104" s="1"/>
  <c r="F19" i="104"/>
  <c r="F20" i="104"/>
  <c r="F21" i="104"/>
  <c r="F22" i="104"/>
  <c r="K22" i="104" s="1"/>
  <c r="F23" i="104"/>
  <c r="F24" i="104"/>
  <c r="F25" i="104"/>
  <c r="F26" i="104"/>
  <c r="K26" i="104" s="1"/>
  <c r="F27" i="104"/>
  <c r="F28" i="104"/>
  <c r="F29" i="104"/>
  <c r="F30" i="104"/>
  <c r="K30" i="104" s="1"/>
  <c r="F31" i="104"/>
  <c r="F32" i="104"/>
  <c r="F33" i="104"/>
  <c r="F34" i="104"/>
  <c r="K34" i="104" s="1"/>
  <c r="F35" i="104"/>
  <c r="F36" i="104"/>
  <c r="F37" i="104"/>
  <c r="F38" i="104"/>
  <c r="K38" i="104" s="1"/>
  <c r="F39" i="104"/>
  <c r="F40" i="104"/>
  <c r="F41" i="104"/>
  <c r="F42" i="104"/>
  <c r="K42" i="104" s="1"/>
  <c r="F43" i="104"/>
  <c r="F44" i="104"/>
  <c r="F45" i="104"/>
  <c r="F46" i="104"/>
  <c r="K46" i="104" s="1"/>
  <c r="F47" i="104"/>
  <c r="F48" i="104"/>
  <c r="F49" i="104"/>
  <c r="F50" i="104"/>
  <c r="K50" i="104" s="1"/>
  <c r="F51" i="104"/>
  <c r="F52" i="104"/>
  <c r="F53" i="104"/>
  <c r="F54" i="104"/>
  <c r="K54" i="104" s="1"/>
  <c r="F55" i="104"/>
  <c r="F56" i="104"/>
  <c r="F57" i="104"/>
  <c r="F58" i="104"/>
  <c r="K58" i="104" s="1"/>
  <c r="F59" i="104"/>
  <c r="F60" i="104"/>
  <c r="F61" i="104"/>
  <c r="F62" i="104"/>
  <c r="K62" i="104" s="1"/>
  <c r="F63" i="104"/>
  <c r="F64" i="104"/>
  <c r="F65" i="104"/>
  <c r="F3" i="97"/>
  <c r="K3" i="97" s="1"/>
  <c r="F4" i="97"/>
  <c r="F5" i="97"/>
  <c r="F6" i="97"/>
  <c r="F7" i="97"/>
  <c r="K7" i="97" s="1"/>
  <c r="F8" i="97"/>
  <c r="F9" i="97"/>
  <c r="F10" i="97"/>
  <c r="K10" i="97" s="1"/>
  <c r="F11" i="97"/>
  <c r="K11" i="97" s="1"/>
  <c r="F12" i="97"/>
  <c r="F13" i="97"/>
  <c r="F14" i="97"/>
  <c r="K14" i="97" s="1"/>
  <c r="F15" i="97"/>
  <c r="K15" i="97" s="1"/>
  <c r="F16" i="97"/>
  <c r="F17" i="97"/>
  <c r="F18" i="97"/>
  <c r="F19" i="97"/>
  <c r="K19" i="97" s="1"/>
  <c r="F20" i="97"/>
  <c r="F21" i="97"/>
  <c r="F22" i="97"/>
  <c r="F23" i="97"/>
  <c r="K23" i="97" s="1"/>
  <c r="F24" i="97"/>
  <c r="F25" i="97"/>
  <c r="F26" i="97"/>
  <c r="K26" i="97" s="1"/>
  <c r="F27" i="97"/>
  <c r="K27" i="97" s="1"/>
  <c r="F28" i="97"/>
  <c r="F29" i="97"/>
  <c r="F30" i="97"/>
  <c r="F31" i="97"/>
  <c r="K31" i="97" s="1"/>
  <c r="F32" i="97"/>
  <c r="F33" i="97"/>
  <c r="F34" i="97"/>
  <c r="K34" i="97" s="1"/>
  <c r="F35" i="97"/>
  <c r="K35" i="97" s="1"/>
  <c r="F36" i="97"/>
  <c r="K36" i="97" s="1"/>
  <c r="F37" i="97"/>
  <c r="F38" i="97"/>
  <c r="K38" i="97" s="1"/>
  <c r="F39" i="97"/>
  <c r="K39" i="97" s="1"/>
  <c r="F40" i="97"/>
  <c r="F41" i="97"/>
  <c r="F42" i="97"/>
  <c r="K42" i="97" s="1"/>
  <c r="F43" i="97"/>
  <c r="K43" i="97" s="1"/>
  <c r="F44" i="97"/>
  <c r="F45" i="97"/>
  <c r="F46" i="97"/>
  <c r="K46" i="97" s="1"/>
  <c r="F47" i="97"/>
  <c r="K47" i="97" s="1"/>
  <c r="F48" i="97"/>
  <c r="F49" i="97"/>
  <c r="F50" i="97"/>
  <c r="K50" i="97" s="1"/>
  <c r="F51" i="97"/>
  <c r="K51" i="97" s="1"/>
  <c r="F52" i="97"/>
  <c r="F53" i="97"/>
  <c r="F54" i="97"/>
  <c r="K54" i="97" s="1"/>
  <c r="F55" i="97"/>
  <c r="K55" i="97" s="1"/>
  <c r="F56" i="97"/>
  <c r="F57" i="97"/>
  <c r="F58" i="97"/>
  <c r="K58" i="97" s="1"/>
  <c r="F59" i="97"/>
  <c r="K59" i="97" s="1"/>
  <c r="F60" i="97"/>
  <c r="F61" i="97"/>
  <c r="F62" i="97"/>
  <c r="K62" i="97" s="1"/>
  <c r="F63" i="97"/>
  <c r="K63" i="97" s="1"/>
  <c r="F64" i="97"/>
  <c r="F65" i="97"/>
  <c r="F66" i="97"/>
  <c r="K66" i="97" s="1"/>
  <c r="F3" i="96"/>
  <c r="K3" i="96" s="1"/>
  <c r="F4" i="96"/>
  <c r="F5" i="96"/>
  <c r="F6" i="96"/>
  <c r="F7" i="96"/>
  <c r="K7" i="96" s="1"/>
  <c r="F8" i="96"/>
  <c r="F9" i="96"/>
  <c r="F10" i="96"/>
  <c r="K10" i="96" s="1"/>
  <c r="F11" i="96"/>
  <c r="K11" i="96" s="1"/>
  <c r="F12" i="96"/>
  <c r="F13" i="96"/>
  <c r="F14" i="96"/>
  <c r="F15" i="96"/>
  <c r="K15" i="96" s="1"/>
  <c r="F16" i="96"/>
  <c r="F17" i="96"/>
  <c r="F18" i="96"/>
  <c r="F19" i="96"/>
  <c r="K19" i="96" s="1"/>
  <c r="F20" i="96"/>
  <c r="F21" i="96"/>
  <c r="F22" i="96"/>
  <c r="F23" i="96"/>
  <c r="K23" i="96" s="1"/>
  <c r="F24" i="96"/>
  <c r="F25" i="96"/>
  <c r="F26" i="96"/>
  <c r="K26" i="96" s="1"/>
  <c r="F27" i="96"/>
  <c r="K27" i="96" s="1"/>
  <c r="F28" i="96"/>
  <c r="F29" i="96"/>
  <c r="F30" i="96"/>
  <c r="F31" i="96"/>
  <c r="K31" i="96" s="1"/>
  <c r="F32" i="96"/>
  <c r="F33" i="96"/>
  <c r="F34" i="96"/>
  <c r="K34" i="96" s="1"/>
  <c r="F35" i="96"/>
  <c r="K35" i="96" s="1"/>
  <c r="F36" i="96"/>
  <c r="F37" i="96"/>
  <c r="F38" i="96"/>
  <c r="K38" i="96" s="1"/>
  <c r="F39" i="96"/>
  <c r="K39" i="96" s="1"/>
  <c r="F40" i="96"/>
  <c r="F41" i="96"/>
  <c r="F42" i="96"/>
  <c r="K42" i="96" s="1"/>
  <c r="F43" i="96"/>
  <c r="K43" i="96" s="1"/>
  <c r="F44" i="96"/>
  <c r="F45" i="96"/>
  <c r="F46" i="96"/>
  <c r="K46" i="96" s="1"/>
  <c r="F47" i="96"/>
  <c r="K47" i="96" s="1"/>
  <c r="F48" i="96"/>
  <c r="F49" i="96"/>
  <c r="F50" i="96"/>
  <c r="K50" i="96" s="1"/>
  <c r="F51" i="96"/>
  <c r="K51" i="96" s="1"/>
  <c r="F52" i="96"/>
  <c r="F53" i="96"/>
  <c r="F54" i="96"/>
  <c r="K54" i="96" s="1"/>
  <c r="F55" i="96"/>
  <c r="K55" i="96" s="1"/>
  <c r="F56" i="96"/>
  <c r="F57" i="96"/>
  <c r="F58" i="96"/>
  <c r="K58" i="96" s="1"/>
  <c r="F59" i="96"/>
  <c r="K59" i="96" s="1"/>
  <c r="F60" i="96"/>
  <c r="F61" i="96"/>
  <c r="F62" i="96"/>
  <c r="K62" i="96" s="1"/>
  <c r="F63" i="96"/>
  <c r="K63" i="96" s="1"/>
  <c r="F64" i="96"/>
  <c r="F65" i="96"/>
  <c r="F66" i="96"/>
  <c r="K66" i="96" s="1"/>
  <c r="F67" i="96"/>
  <c r="F68" i="96"/>
  <c r="F69" i="96"/>
  <c r="F70" i="96"/>
  <c r="F71" i="96"/>
  <c r="F72" i="96"/>
  <c r="F73" i="96"/>
  <c r="F74" i="96"/>
  <c r="F75" i="96"/>
  <c r="F76" i="96"/>
  <c r="F77" i="96"/>
  <c r="F78" i="96"/>
  <c r="F79" i="96"/>
  <c r="F3" i="87"/>
  <c r="F4" i="87"/>
  <c r="F5" i="87"/>
  <c r="F6" i="87"/>
  <c r="K6" i="87" s="1"/>
  <c r="F7" i="87"/>
  <c r="F8" i="87"/>
  <c r="F9" i="87"/>
  <c r="F10" i="87"/>
  <c r="K10" i="87" s="1"/>
  <c r="F11" i="87"/>
  <c r="F12" i="87"/>
  <c r="F13" i="87"/>
  <c r="F14" i="87"/>
  <c r="K14" i="87" s="1"/>
  <c r="F15" i="87"/>
  <c r="F16" i="87"/>
  <c r="F17" i="87"/>
  <c r="F18" i="87"/>
  <c r="K18" i="87" s="1"/>
  <c r="F19" i="87"/>
  <c r="F20" i="87"/>
  <c r="F21" i="87"/>
  <c r="F22" i="87"/>
  <c r="K22" i="87" s="1"/>
  <c r="F23" i="87"/>
  <c r="F24" i="87"/>
  <c r="F25" i="87"/>
  <c r="F26" i="87"/>
  <c r="K26" i="87" s="1"/>
  <c r="F27" i="87"/>
  <c r="F28" i="87"/>
  <c r="F29" i="87"/>
  <c r="F30" i="87"/>
  <c r="K30" i="87" s="1"/>
  <c r="F31" i="87"/>
  <c r="F32" i="87"/>
  <c r="F33" i="87"/>
  <c r="F34" i="87"/>
  <c r="K34" i="87" s="1"/>
  <c r="F35" i="87"/>
  <c r="F36" i="87"/>
  <c r="F37" i="87"/>
  <c r="F38" i="87"/>
  <c r="K38" i="87" s="1"/>
  <c r="F39" i="87"/>
  <c r="F40" i="87"/>
  <c r="F41" i="87"/>
  <c r="F42" i="87"/>
  <c r="K42" i="87" s="1"/>
  <c r="F43" i="87"/>
  <c r="F44" i="87"/>
  <c r="F45" i="87"/>
  <c r="F46" i="87"/>
  <c r="K46" i="87" s="1"/>
  <c r="F47" i="87"/>
  <c r="F48" i="87"/>
  <c r="F49" i="87"/>
  <c r="F50" i="87"/>
  <c r="K50" i="87" s="1"/>
  <c r="F51" i="87"/>
  <c r="F52" i="87"/>
  <c r="F53" i="87"/>
  <c r="F54" i="87"/>
  <c r="K54" i="87" s="1"/>
  <c r="F55" i="87"/>
  <c r="F56" i="87"/>
  <c r="F57" i="87"/>
  <c r="F58" i="87"/>
  <c r="K58" i="87" s="1"/>
  <c r="F59" i="87"/>
  <c r="F60" i="87"/>
  <c r="F61" i="87"/>
  <c r="F62" i="87"/>
  <c r="K62" i="87" s="1"/>
  <c r="F63" i="87"/>
  <c r="F64" i="87"/>
  <c r="F65" i="87"/>
  <c r="F66" i="87"/>
  <c r="K66" i="87" s="1"/>
  <c r="D8" i="79"/>
  <c r="E7" i="79"/>
  <c r="F7" i="79"/>
  <c r="G7" i="79"/>
  <c r="H7" i="79"/>
  <c r="D7" i="79"/>
  <c r="J7" i="79"/>
  <c r="J6" i="79"/>
  <c r="J2" i="79"/>
  <c r="J3" i="79"/>
  <c r="D5" i="79"/>
  <c r="G4" i="79"/>
  <c r="H4" i="79"/>
  <c r="E4" i="79"/>
  <c r="F4" i="79"/>
  <c r="D3" i="79"/>
  <c r="D2" i="79"/>
  <c r="E3" i="105"/>
  <c r="K2" i="105"/>
  <c r="J2" i="105"/>
  <c r="I2" i="105"/>
  <c r="E66" i="104"/>
  <c r="K65" i="104"/>
  <c r="K64" i="104"/>
  <c r="K63" i="104"/>
  <c r="K61" i="104"/>
  <c r="K60" i="104"/>
  <c r="K59" i="104"/>
  <c r="K57" i="104"/>
  <c r="K56" i="104"/>
  <c r="K55" i="104"/>
  <c r="K53" i="104"/>
  <c r="K52" i="104"/>
  <c r="K51" i="104"/>
  <c r="K49" i="104"/>
  <c r="K48" i="104"/>
  <c r="K47" i="104"/>
  <c r="K45" i="104"/>
  <c r="K44" i="104"/>
  <c r="K43" i="104"/>
  <c r="K41" i="104"/>
  <c r="K40" i="104"/>
  <c r="K39" i="104"/>
  <c r="K37" i="104"/>
  <c r="K36" i="104"/>
  <c r="K35" i="104"/>
  <c r="K33" i="104"/>
  <c r="K32" i="104"/>
  <c r="K31" i="104"/>
  <c r="K29" i="104"/>
  <c r="K28" i="104"/>
  <c r="K27" i="104"/>
  <c r="K25" i="104"/>
  <c r="K24" i="104"/>
  <c r="K23" i="104"/>
  <c r="K21" i="104"/>
  <c r="K20" i="104"/>
  <c r="K19" i="104"/>
  <c r="K17" i="104"/>
  <c r="K16" i="104"/>
  <c r="K15" i="104"/>
  <c r="K13" i="104"/>
  <c r="K12" i="104"/>
  <c r="K11" i="104"/>
  <c r="K9" i="104"/>
  <c r="K8" i="104"/>
  <c r="K7" i="104"/>
  <c r="K5" i="104"/>
  <c r="K4" i="104"/>
  <c r="G3" i="104"/>
  <c r="G4" i="104" s="1"/>
  <c r="K3" i="104"/>
  <c r="H2" i="104"/>
  <c r="F2" i="104"/>
  <c r="E38" i="103"/>
  <c r="I37" i="103"/>
  <c r="J37" i="103" s="1"/>
  <c r="F37" i="103"/>
  <c r="K37" i="103" s="1"/>
  <c r="I36" i="103"/>
  <c r="J36" i="103" s="1"/>
  <c r="F36" i="103"/>
  <c r="K36" i="103" s="1"/>
  <c r="I35" i="103"/>
  <c r="J35" i="103" s="1"/>
  <c r="F35" i="103"/>
  <c r="K35" i="103" s="1"/>
  <c r="I34" i="103"/>
  <c r="J34" i="103" s="1"/>
  <c r="F34" i="103"/>
  <c r="K34" i="103" s="1"/>
  <c r="I33" i="103"/>
  <c r="J33" i="103" s="1"/>
  <c r="F33" i="103"/>
  <c r="K33" i="103" s="1"/>
  <c r="I32" i="103"/>
  <c r="J32" i="103" s="1"/>
  <c r="F32" i="103"/>
  <c r="K32" i="103" s="1"/>
  <c r="I31" i="103"/>
  <c r="J31" i="103" s="1"/>
  <c r="F31" i="103"/>
  <c r="K31" i="103" s="1"/>
  <c r="I30" i="103"/>
  <c r="J30" i="103" s="1"/>
  <c r="F30" i="103"/>
  <c r="K30" i="103" s="1"/>
  <c r="I29" i="103"/>
  <c r="J29" i="103" s="1"/>
  <c r="F29" i="103"/>
  <c r="K29" i="103" s="1"/>
  <c r="I28" i="103"/>
  <c r="J28" i="103" s="1"/>
  <c r="F28" i="103"/>
  <c r="K28" i="103" s="1"/>
  <c r="I27" i="103"/>
  <c r="J27" i="103" s="1"/>
  <c r="F27" i="103"/>
  <c r="K27" i="103" s="1"/>
  <c r="I26" i="103"/>
  <c r="J26" i="103" s="1"/>
  <c r="F26" i="103"/>
  <c r="K26" i="103" s="1"/>
  <c r="I25" i="103"/>
  <c r="J25" i="103" s="1"/>
  <c r="F25" i="103"/>
  <c r="K25" i="103" s="1"/>
  <c r="I24" i="103"/>
  <c r="J24" i="103" s="1"/>
  <c r="F24" i="103"/>
  <c r="K24" i="103" s="1"/>
  <c r="I23" i="103"/>
  <c r="J23" i="103" s="1"/>
  <c r="F23" i="103"/>
  <c r="K23" i="103" s="1"/>
  <c r="I22" i="103"/>
  <c r="J22" i="103" s="1"/>
  <c r="F22" i="103"/>
  <c r="K22" i="103" s="1"/>
  <c r="I21" i="103"/>
  <c r="J21" i="103" s="1"/>
  <c r="F21" i="103"/>
  <c r="K21" i="103" s="1"/>
  <c r="I20" i="103"/>
  <c r="J20" i="103" s="1"/>
  <c r="F20" i="103"/>
  <c r="K20" i="103" s="1"/>
  <c r="I19" i="103"/>
  <c r="J19" i="103" s="1"/>
  <c r="F19" i="103"/>
  <c r="K19" i="103" s="1"/>
  <c r="I18" i="103"/>
  <c r="J18" i="103" s="1"/>
  <c r="F18" i="103"/>
  <c r="K18" i="103" s="1"/>
  <c r="I17" i="103"/>
  <c r="J17" i="103" s="1"/>
  <c r="F17" i="103"/>
  <c r="K17" i="103" s="1"/>
  <c r="I16" i="103"/>
  <c r="J16" i="103" s="1"/>
  <c r="F16" i="103"/>
  <c r="K16" i="103" s="1"/>
  <c r="I15" i="103"/>
  <c r="J15" i="103" s="1"/>
  <c r="F15" i="103"/>
  <c r="K15" i="103" s="1"/>
  <c r="I14" i="103"/>
  <c r="J14" i="103" s="1"/>
  <c r="F14" i="103"/>
  <c r="K14" i="103" s="1"/>
  <c r="I13" i="103"/>
  <c r="J13" i="103" s="1"/>
  <c r="F13" i="103"/>
  <c r="K13" i="103" s="1"/>
  <c r="I12" i="103"/>
  <c r="J12" i="103" s="1"/>
  <c r="F12" i="103"/>
  <c r="K12" i="103" s="1"/>
  <c r="I11" i="103"/>
  <c r="J11" i="103" s="1"/>
  <c r="F11" i="103"/>
  <c r="K11" i="103" s="1"/>
  <c r="I10" i="103"/>
  <c r="J10" i="103" s="1"/>
  <c r="F10" i="103"/>
  <c r="K10" i="103" s="1"/>
  <c r="J9" i="103"/>
  <c r="I9" i="103"/>
  <c r="F9" i="103"/>
  <c r="K9" i="103" s="1"/>
  <c r="I8" i="103"/>
  <c r="J8" i="103" s="1"/>
  <c r="F8" i="103"/>
  <c r="K8" i="103" s="1"/>
  <c r="I7" i="103"/>
  <c r="J7" i="103" s="1"/>
  <c r="F7" i="103"/>
  <c r="K7" i="103" s="1"/>
  <c r="I6" i="103"/>
  <c r="J6" i="103" s="1"/>
  <c r="F6" i="103"/>
  <c r="K6" i="103" s="1"/>
  <c r="I5" i="103"/>
  <c r="J5" i="103" s="1"/>
  <c r="F5" i="103"/>
  <c r="K5" i="103" s="1"/>
  <c r="I4" i="103"/>
  <c r="J4" i="103" s="1"/>
  <c r="F4" i="103"/>
  <c r="K4" i="103" s="1"/>
  <c r="I3" i="103"/>
  <c r="J3" i="103" s="1"/>
  <c r="G3" i="103"/>
  <c r="F3" i="103"/>
  <c r="K3" i="103" s="1"/>
  <c r="I2" i="103"/>
  <c r="F2" i="103"/>
  <c r="K2" i="103" s="1"/>
  <c r="E44" i="102"/>
  <c r="F43" i="102"/>
  <c r="K43" i="102" s="1"/>
  <c r="F42" i="102"/>
  <c r="K42" i="102" s="1"/>
  <c r="F41" i="102"/>
  <c r="K41" i="102" s="1"/>
  <c r="F40" i="102"/>
  <c r="K40" i="102" s="1"/>
  <c r="F39" i="102"/>
  <c r="K39" i="102" s="1"/>
  <c r="F38" i="102"/>
  <c r="K38" i="102" s="1"/>
  <c r="F37" i="102"/>
  <c r="K37" i="102" s="1"/>
  <c r="F36" i="102"/>
  <c r="K36" i="102" s="1"/>
  <c r="F35" i="102"/>
  <c r="K35" i="102" s="1"/>
  <c r="F34" i="102"/>
  <c r="K34" i="102" s="1"/>
  <c r="F33" i="102"/>
  <c r="K33" i="102" s="1"/>
  <c r="F32" i="102"/>
  <c r="K32" i="102" s="1"/>
  <c r="F31" i="102"/>
  <c r="K31" i="102" s="1"/>
  <c r="F30" i="102"/>
  <c r="K30" i="102" s="1"/>
  <c r="F29" i="102"/>
  <c r="K29" i="102" s="1"/>
  <c r="F28" i="102"/>
  <c r="K28" i="102" s="1"/>
  <c r="F27" i="102"/>
  <c r="K27" i="102" s="1"/>
  <c r="F26" i="102"/>
  <c r="K26" i="102" s="1"/>
  <c r="F25" i="102"/>
  <c r="K25" i="102" s="1"/>
  <c r="F24" i="102"/>
  <c r="K24" i="102" s="1"/>
  <c r="F23" i="102"/>
  <c r="K23" i="102" s="1"/>
  <c r="F22" i="102"/>
  <c r="K22" i="102" s="1"/>
  <c r="F21" i="102"/>
  <c r="K21" i="102" s="1"/>
  <c r="F20" i="102"/>
  <c r="K20" i="102" s="1"/>
  <c r="F19" i="102"/>
  <c r="K19" i="102" s="1"/>
  <c r="F18" i="102"/>
  <c r="K18" i="102" s="1"/>
  <c r="F17" i="102"/>
  <c r="K17" i="102" s="1"/>
  <c r="F16" i="102"/>
  <c r="K16" i="102" s="1"/>
  <c r="F15" i="102"/>
  <c r="K15" i="102" s="1"/>
  <c r="F14" i="102"/>
  <c r="K14" i="102" s="1"/>
  <c r="F13" i="102"/>
  <c r="K13" i="102" s="1"/>
  <c r="F12" i="102"/>
  <c r="K12" i="102" s="1"/>
  <c r="F11" i="102"/>
  <c r="K11" i="102" s="1"/>
  <c r="F10" i="102"/>
  <c r="K10" i="102" s="1"/>
  <c r="F9" i="102"/>
  <c r="K9" i="102" s="1"/>
  <c r="F8" i="102"/>
  <c r="K8" i="102" s="1"/>
  <c r="F7" i="102"/>
  <c r="K7" i="102" s="1"/>
  <c r="F6" i="102"/>
  <c r="K6" i="102" s="1"/>
  <c r="F5" i="102"/>
  <c r="K5" i="102" s="1"/>
  <c r="F4" i="102"/>
  <c r="K4" i="102" s="1"/>
  <c r="F3" i="102"/>
  <c r="K3" i="102" s="1"/>
  <c r="F2" i="102"/>
  <c r="K2" i="102" s="1"/>
  <c r="E37" i="101"/>
  <c r="I36" i="101"/>
  <c r="J36" i="101" s="1"/>
  <c r="F36" i="101"/>
  <c r="K36" i="101" s="1"/>
  <c r="I35" i="101"/>
  <c r="J35" i="101" s="1"/>
  <c r="F35" i="101"/>
  <c r="K35" i="101" s="1"/>
  <c r="I34" i="101"/>
  <c r="J34" i="101" s="1"/>
  <c r="F34" i="101"/>
  <c r="K34" i="101" s="1"/>
  <c r="I33" i="101"/>
  <c r="J33" i="101" s="1"/>
  <c r="F33" i="101"/>
  <c r="K33" i="101" s="1"/>
  <c r="I32" i="101"/>
  <c r="J32" i="101" s="1"/>
  <c r="F32" i="101"/>
  <c r="K32" i="101" s="1"/>
  <c r="I31" i="101"/>
  <c r="J31" i="101" s="1"/>
  <c r="F31" i="101"/>
  <c r="K31" i="101" s="1"/>
  <c r="I30" i="101"/>
  <c r="J30" i="101" s="1"/>
  <c r="F30" i="101"/>
  <c r="K30" i="101" s="1"/>
  <c r="I29" i="101"/>
  <c r="J29" i="101" s="1"/>
  <c r="F29" i="101"/>
  <c r="K29" i="101" s="1"/>
  <c r="I28" i="101"/>
  <c r="J28" i="101" s="1"/>
  <c r="F28" i="101"/>
  <c r="K28" i="101" s="1"/>
  <c r="I27" i="101"/>
  <c r="J27" i="101" s="1"/>
  <c r="F27" i="101"/>
  <c r="K27" i="101" s="1"/>
  <c r="I26" i="101"/>
  <c r="J26" i="101" s="1"/>
  <c r="F26" i="101"/>
  <c r="K26" i="101" s="1"/>
  <c r="I25" i="101"/>
  <c r="J25" i="101" s="1"/>
  <c r="F25" i="101"/>
  <c r="K25" i="101" s="1"/>
  <c r="I24" i="101"/>
  <c r="J24" i="101" s="1"/>
  <c r="F24" i="101"/>
  <c r="K24" i="101" s="1"/>
  <c r="I23" i="101"/>
  <c r="J23" i="101" s="1"/>
  <c r="F23" i="101"/>
  <c r="K23" i="101" s="1"/>
  <c r="I22" i="101"/>
  <c r="J22" i="101" s="1"/>
  <c r="F22" i="101"/>
  <c r="K22" i="101" s="1"/>
  <c r="I21" i="101"/>
  <c r="J21" i="101" s="1"/>
  <c r="F21" i="101"/>
  <c r="K21" i="101" s="1"/>
  <c r="I20" i="101"/>
  <c r="J20" i="101" s="1"/>
  <c r="F20" i="101"/>
  <c r="K20" i="101" s="1"/>
  <c r="I19" i="101"/>
  <c r="J19" i="101" s="1"/>
  <c r="F19" i="101"/>
  <c r="K19" i="101" s="1"/>
  <c r="I18" i="101"/>
  <c r="J18" i="101" s="1"/>
  <c r="F18" i="101"/>
  <c r="K18" i="101" s="1"/>
  <c r="I17" i="101"/>
  <c r="J17" i="101" s="1"/>
  <c r="F17" i="101"/>
  <c r="K17" i="101" s="1"/>
  <c r="I16" i="101"/>
  <c r="J16" i="101" s="1"/>
  <c r="F16" i="101"/>
  <c r="K16" i="101" s="1"/>
  <c r="I15" i="101"/>
  <c r="J15" i="101" s="1"/>
  <c r="F15" i="101"/>
  <c r="K15" i="101" s="1"/>
  <c r="I14" i="101"/>
  <c r="J14" i="101" s="1"/>
  <c r="F14" i="101"/>
  <c r="K14" i="101" s="1"/>
  <c r="I13" i="101"/>
  <c r="J13" i="101" s="1"/>
  <c r="F13" i="101"/>
  <c r="K13" i="101" s="1"/>
  <c r="I12" i="101"/>
  <c r="J12" i="101" s="1"/>
  <c r="F12" i="101"/>
  <c r="K12" i="101" s="1"/>
  <c r="I11" i="101"/>
  <c r="J11" i="101" s="1"/>
  <c r="F11" i="101"/>
  <c r="K11" i="101" s="1"/>
  <c r="I10" i="101"/>
  <c r="J10" i="101" s="1"/>
  <c r="F10" i="101"/>
  <c r="K10" i="101" s="1"/>
  <c r="I9" i="101"/>
  <c r="J9" i="101" s="1"/>
  <c r="F9" i="101"/>
  <c r="K9" i="101" s="1"/>
  <c r="I8" i="101"/>
  <c r="J8" i="101" s="1"/>
  <c r="F8" i="101"/>
  <c r="K8" i="101" s="1"/>
  <c r="I7" i="101"/>
  <c r="J7" i="101" s="1"/>
  <c r="F7" i="101"/>
  <c r="K7" i="101" s="1"/>
  <c r="I6" i="101"/>
  <c r="J6" i="101" s="1"/>
  <c r="F6" i="101"/>
  <c r="K6" i="101" s="1"/>
  <c r="I5" i="101"/>
  <c r="J5" i="101" s="1"/>
  <c r="F5" i="101"/>
  <c r="K5" i="101" s="1"/>
  <c r="I4" i="101"/>
  <c r="J4" i="101" s="1"/>
  <c r="F4" i="101"/>
  <c r="I3" i="101"/>
  <c r="J3" i="101" s="1"/>
  <c r="G3" i="101"/>
  <c r="G4" i="101" s="1"/>
  <c r="G5" i="101" s="1"/>
  <c r="G6" i="101" s="1"/>
  <c r="F3" i="101"/>
  <c r="K3" i="101" s="1"/>
  <c r="I2" i="101"/>
  <c r="J2" i="101" s="1"/>
  <c r="F2" i="101"/>
  <c r="K2" i="101" s="1"/>
  <c r="E32" i="100"/>
  <c r="F31" i="100"/>
  <c r="K31" i="100" s="1"/>
  <c r="F30" i="100"/>
  <c r="K30" i="100" s="1"/>
  <c r="F29" i="100"/>
  <c r="K29" i="100" s="1"/>
  <c r="F28" i="100"/>
  <c r="K28" i="100" s="1"/>
  <c r="F27" i="100"/>
  <c r="K27" i="100" s="1"/>
  <c r="F26" i="100"/>
  <c r="K26" i="100" s="1"/>
  <c r="F25" i="100"/>
  <c r="K25" i="100" s="1"/>
  <c r="F24" i="100"/>
  <c r="K24" i="100" s="1"/>
  <c r="F23" i="100"/>
  <c r="K23" i="100" s="1"/>
  <c r="F22" i="100"/>
  <c r="K22" i="100" s="1"/>
  <c r="F21" i="100"/>
  <c r="K21" i="100" s="1"/>
  <c r="F20" i="100"/>
  <c r="K20" i="100" s="1"/>
  <c r="F19" i="100"/>
  <c r="K19" i="100" s="1"/>
  <c r="F18" i="100"/>
  <c r="K18" i="100" s="1"/>
  <c r="F17" i="100"/>
  <c r="K17" i="100" s="1"/>
  <c r="K16" i="100"/>
  <c r="F16" i="100"/>
  <c r="F15" i="100"/>
  <c r="K15" i="100" s="1"/>
  <c r="F14" i="100"/>
  <c r="K14" i="100" s="1"/>
  <c r="F13" i="100"/>
  <c r="K13" i="100" s="1"/>
  <c r="F12" i="100"/>
  <c r="K12" i="100" s="1"/>
  <c r="F11" i="100"/>
  <c r="K11" i="100" s="1"/>
  <c r="F10" i="100"/>
  <c r="K10" i="100" s="1"/>
  <c r="F9" i="100"/>
  <c r="K9" i="100" s="1"/>
  <c r="F8" i="100"/>
  <c r="K8" i="100" s="1"/>
  <c r="F7" i="100"/>
  <c r="K7" i="100" s="1"/>
  <c r="F6" i="100"/>
  <c r="K6" i="100" s="1"/>
  <c r="F5" i="100"/>
  <c r="K5" i="100" s="1"/>
  <c r="F4" i="100"/>
  <c r="K4" i="100" s="1"/>
  <c r="F3" i="100"/>
  <c r="K3" i="100" s="1"/>
  <c r="F2" i="100"/>
  <c r="K2" i="100" s="1"/>
  <c r="K37" i="97"/>
  <c r="K53" i="97"/>
  <c r="K65" i="97"/>
  <c r="G3" i="97"/>
  <c r="G4" i="97" s="1"/>
  <c r="G3" i="96"/>
  <c r="G4" i="96" s="1"/>
  <c r="G3" i="87"/>
  <c r="I3" i="87" s="1"/>
  <c r="AF8" i="99"/>
  <c r="AF9" i="99"/>
  <c r="AF10" i="99"/>
  <c r="AF11" i="99"/>
  <c r="AF12" i="99"/>
  <c r="AF13" i="99"/>
  <c r="AF14" i="99"/>
  <c r="AF15" i="99"/>
  <c r="AF16" i="99"/>
  <c r="AF17" i="99"/>
  <c r="AF18" i="99"/>
  <c r="AF19" i="99"/>
  <c r="AF20" i="99"/>
  <c r="AF7" i="99"/>
  <c r="AG21" i="99"/>
  <c r="E4" i="94"/>
  <c r="E5" i="94"/>
  <c r="E6" i="94"/>
  <c r="E7" i="94"/>
  <c r="E8" i="94"/>
  <c r="E9" i="94"/>
  <c r="H4" i="94"/>
  <c r="I4" i="94" s="1"/>
  <c r="H5" i="94"/>
  <c r="I5" i="94" s="1"/>
  <c r="H6" i="94"/>
  <c r="H7" i="94"/>
  <c r="I7" i="94" s="1"/>
  <c r="H8" i="94"/>
  <c r="I8" i="94" s="1"/>
  <c r="H9" i="94"/>
  <c r="I9" i="94" s="1"/>
  <c r="I6" i="94"/>
  <c r="I3" i="94"/>
  <c r="I10" i="94" s="1"/>
  <c r="H3" i="94"/>
  <c r="E3" i="94"/>
  <c r="E10" i="94" s="1"/>
  <c r="H2" i="97"/>
  <c r="I2" i="97" s="1"/>
  <c r="I2" i="96"/>
  <c r="I2" i="87"/>
  <c r="E67" i="87"/>
  <c r="E80" i="96"/>
  <c r="E67" i="97"/>
  <c r="K30" i="97"/>
  <c r="K4" i="97"/>
  <c r="K5" i="97"/>
  <c r="K6" i="97"/>
  <c r="K8" i="97"/>
  <c r="K9" i="97"/>
  <c r="K12" i="97"/>
  <c r="K13" i="97"/>
  <c r="K16" i="97"/>
  <c r="K17" i="97"/>
  <c r="K18" i="97"/>
  <c r="K20" i="97"/>
  <c r="K21" i="97"/>
  <c r="K22" i="97"/>
  <c r="K24" i="97"/>
  <c r="K25" i="97"/>
  <c r="K28" i="97"/>
  <c r="K29" i="97"/>
  <c r="K32" i="97"/>
  <c r="K33" i="97"/>
  <c r="K40" i="97"/>
  <c r="K41" i="97"/>
  <c r="K44" i="97"/>
  <c r="K45" i="97"/>
  <c r="K48" i="97"/>
  <c r="K49" i="97"/>
  <c r="K52" i="97"/>
  <c r="K56" i="97"/>
  <c r="K57" i="97"/>
  <c r="K60" i="97"/>
  <c r="K61" i="97"/>
  <c r="K64" i="97"/>
  <c r="F2" i="97"/>
  <c r="K2" i="97" s="1"/>
  <c r="K67" i="96"/>
  <c r="K68" i="96"/>
  <c r="K69" i="96"/>
  <c r="K70" i="96"/>
  <c r="K71" i="96"/>
  <c r="K72" i="96"/>
  <c r="K73" i="96"/>
  <c r="K74" i="96"/>
  <c r="K75" i="96"/>
  <c r="K76" i="96"/>
  <c r="K77" i="96"/>
  <c r="K78" i="96"/>
  <c r="K79" i="96"/>
  <c r="K52" i="96"/>
  <c r="K53" i="96"/>
  <c r="K56" i="96"/>
  <c r="K57" i="96"/>
  <c r="K60" i="96"/>
  <c r="K61" i="96"/>
  <c r="K64" i="96"/>
  <c r="K65" i="96"/>
  <c r="K33" i="96"/>
  <c r="K36" i="96"/>
  <c r="K37" i="96"/>
  <c r="K40" i="96"/>
  <c r="K41" i="96"/>
  <c r="K44" i="96"/>
  <c r="K45" i="96"/>
  <c r="K48" i="96"/>
  <c r="K49" i="96"/>
  <c r="K32" i="96"/>
  <c r="K4" i="96"/>
  <c r="K5" i="96"/>
  <c r="K6" i="96"/>
  <c r="K8" i="96"/>
  <c r="K9" i="96"/>
  <c r="K12" i="96"/>
  <c r="K13" i="96"/>
  <c r="K14" i="96"/>
  <c r="K16" i="96"/>
  <c r="K17" i="96"/>
  <c r="K18" i="96"/>
  <c r="K20" i="96"/>
  <c r="K21" i="96"/>
  <c r="K22" i="96"/>
  <c r="K24" i="96"/>
  <c r="K25" i="96"/>
  <c r="K28" i="96"/>
  <c r="K29" i="96"/>
  <c r="K30" i="96"/>
  <c r="F2" i="96"/>
  <c r="K2" i="96" s="1"/>
  <c r="K3" i="87"/>
  <c r="K4" i="87"/>
  <c r="K5" i="87"/>
  <c r="K7" i="87"/>
  <c r="K8" i="87"/>
  <c r="K9" i="87"/>
  <c r="K11" i="87"/>
  <c r="K12" i="87"/>
  <c r="K13" i="87"/>
  <c r="K15" i="87"/>
  <c r="K16" i="87"/>
  <c r="K17" i="87"/>
  <c r="K19" i="87"/>
  <c r="K20" i="87"/>
  <c r="K21" i="87"/>
  <c r="K23" i="87"/>
  <c r="K24" i="87"/>
  <c r="K25" i="87"/>
  <c r="K27" i="87"/>
  <c r="K28" i="87"/>
  <c r="K29" i="87"/>
  <c r="K31" i="87"/>
  <c r="K32" i="87"/>
  <c r="K33" i="87"/>
  <c r="K35" i="87"/>
  <c r="K36" i="87"/>
  <c r="K37" i="87"/>
  <c r="K39" i="87"/>
  <c r="K40" i="87"/>
  <c r="K41" i="87"/>
  <c r="K43" i="87"/>
  <c r="K44" i="87"/>
  <c r="K45" i="87"/>
  <c r="K47" i="87"/>
  <c r="K48" i="87"/>
  <c r="K49" i="87"/>
  <c r="K51" i="87"/>
  <c r="K52" i="87"/>
  <c r="K53" i="87"/>
  <c r="K55" i="87"/>
  <c r="K56" i="87"/>
  <c r="K57" i="87"/>
  <c r="K59" i="87"/>
  <c r="K60" i="87"/>
  <c r="K61" i="87"/>
  <c r="K63" i="87"/>
  <c r="K64" i="87"/>
  <c r="K65" i="87"/>
  <c r="F2" i="87"/>
  <c r="K2" i="87" s="1"/>
  <c r="H3" i="97" l="1"/>
  <c r="I3" i="97" s="1"/>
  <c r="D4" i="79"/>
  <c r="F3" i="105"/>
  <c r="F66" i="104"/>
  <c r="K3" i="105"/>
  <c r="G5" i="104"/>
  <c r="H4" i="104"/>
  <c r="I4" i="104" s="1"/>
  <c r="J4" i="104" s="1"/>
  <c r="H3" i="104"/>
  <c r="I3" i="104" s="1"/>
  <c r="J3" i="104" s="1"/>
  <c r="I2" i="104"/>
  <c r="K2" i="104"/>
  <c r="K66" i="104" s="1"/>
  <c r="F44" i="102"/>
  <c r="G4" i="103"/>
  <c r="G5" i="103" s="1"/>
  <c r="G6" i="103" s="1"/>
  <c r="G7" i="103" s="1"/>
  <c r="K38" i="103"/>
  <c r="J2" i="103"/>
  <c r="F38" i="103"/>
  <c r="H2" i="102"/>
  <c r="K44" i="102"/>
  <c r="F37" i="101"/>
  <c r="K4" i="101"/>
  <c r="K37" i="101" s="1"/>
  <c r="G7" i="101"/>
  <c r="G8" i="101" s="1"/>
  <c r="G9" i="101" s="1"/>
  <c r="H2" i="100"/>
  <c r="F32" i="100"/>
  <c r="K32" i="100"/>
  <c r="G5" i="97"/>
  <c r="H5" i="97" s="1"/>
  <c r="I5" i="97" s="1"/>
  <c r="H4" i="97"/>
  <c r="I4" i="97" s="1"/>
  <c r="J4" i="97" s="1"/>
  <c r="G5" i="96"/>
  <c r="H4" i="96"/>
  <c r="I4" i="96" s="1"/>
  <c r="J4" i="96" s="1"/>
  <c r="G4" i="87"/>
  <c r="F80" i="96"/>
  <c r="F67" i="87"/>
  <c r="J3" i="97"/>
  <c r="F3" i="93"/>
  <c r="F4" i="93"/>
  <c r="F5" i="93"/>
  <c r="F6" i="93"/>
  <c r="F7" i="93"/>
  <c r="F8" i="93"/>
  <c r="F9" i="93"/>
  <c r="F10" i="93"/>
  <c r="F11" i="93"/>
  <c r="G2" i="93"/>
  <c r="F2" i="93"/>
  <c r="G6" i="97" l="1"/>
  <c r="H6" i="97" s="1"/>
  <c r="I6" i="97" s="1"/>
  <c r="J6" i="97" s="1"/>
  <c r="J2" i="104"/>
  <c r="G6" i="104"/>
  <c r="H5" i="104"/>
  <c r="I5" i="104" s="1"/>
  <c r="J5" i="104" s="1"/>
  <c r="G8" i="103"/>
  <c r="G9" i="103" s="1"/>
  <c r="G10" i="103" s="1"/>
  <c r="G11" i="103" s="1"/>
  <c r="I2" i="102"/>
  <c r="H3" i="102"/>
  <c r="I3" i="102" s="1"/>
  <c r="J3" i="102" s="1"/>
  <c r="G10" i="101"/>
  <c r="G11" i="101" s="1"/>
  <c r="G12" i="101" s="1"/>
  <c r="I2" i="100"/>
  <c r="H3" i="100"/>
  <c r="I3" i="100" s="1"/>
  <c r="J3" i="100" s="1"/>
  <c r="G7" i="97"/>
  <c r="I3" i="96"/>
  <c r="G6" i="96"/>
  <c r="I5" i="96"/>
  <c r="J5" i="96" s="1"/>
  <c r="G5" i="87"/>
  <c r="H4" i="87"/>
  <c r="I4" i="87" s="1"/>
  <c r="J5" i="97"/>
  <c r="K80" i="96"/>
  <c r="K67" i="97"/>
  <c r="K67" i="87"/>
  <c r="J2" i="87"/>
  <c r="J2" i="97"/>
  <c r="J2" i="96"/>
  <c r="H6" i="104" l="1"/>
  <c r="I6" i="104" s="1"/>
  <c r="J6" i="104" s="1"/>
  <c r="G7" i="104"/>
  <c r="G12" i="103"/>
  <c r="G13" i="103" s="1"/>
  <c r="G14" i="103" s="1"/>
  <c r="G15" i="103" s="1"/>
  <c r="H4" i="102"/>
  <c r="I4" i="102" s="1"/>
  <c r="J4" i="102" s="1"/>
  <c r="J2" i="102"/>
  <c r="G13" i="101"/>
  <c r="G14" i="101" s="1"/>
  <c r="G15" i="101" s="1"/>
  <c r="H4" i="100"/>
  <c r="J2" i="100"/>
  <c r="H7" i="97"/>
  <c r="I7" i="97" s="1"/>
  <c r="J7" i="97" s="1"/>
  <c r="G8" i="97"/>
  <c r="G7" i="96"/>
  <c r="I6" i="96"/>
  <c r="J6" i="96" s="1"/>
  <c r="J3" i="96"/>
  <c r="G6" i="87"/>
  <c r="I5" i="87"/>
  <c r="F67" i="97"/>
  <c r="G8" i="104" l="1"/>
  <c r="H7" i="104"/>
  <c r="G16" i="103"/>
  <c r="G17" i="103" s="1"/>
  <c r="G18" i="103" s="1"/>
  <c r="G19" i="103" s="1"/>
  <c r="H5" i="102"/>
  <c r="G16" i="101"/>
  <c r="G17" i="101" s="1"/>
  <c r="G18" i="101" s="1"/>
  <c r="I4" i="100"/>
  <c r="H5" i="100"/>
  <c r="I5" i="100" s="1"/>
  <c r="J5" i="100" s="1"/>
  <c r="G9" i="97"/>
  <c r="H8" i="97"/>
  <c r="I8" i="97" s="1"/>
  <c r="J8" i="97" s="1"/>
  <c r="G8" i="96"/>
  <c r="I7" i="96"/>
  <c r="I6" i="87"/>
  <c r="G7" i="87"/>
  <c r="J5" i="79"/>
  <c r="J3" i="87"/>
  <c r="I7" i="104" l="1"/>
  <c r="H8" i="104"/>
  <c r="I8" i="104" s="1"/>
  <c r="J8" i="104" s="1"/>
  <c r="G9" i="104"/>
  <c r="G20" i="103"/>
  <c r="G21" i="103" s="1"/>
  <c r="G22" i="103" s="1"/>
  <c r="G23" i="103" s="1"/>
  <c r="I5" i="102"/>
  <c r="H6" i="102"/>
  <c r="I6" i="102" s="1"/>
  <c r="J6" i="102" s="1"/>
  <c r="G19" i="101"/>
  <c r="G20" i="101" s="1"/>
  <c r="G21" i="101" s="1"/>
  <c r="H6" i="100"/>
  <c r="I6" i="100" s="1"/>
  <c r="J6" i="100" s="1"/>
  <c r="J4" i="100"/>
  <c r="H9" i="97"/>
  <c r="I9" i="97" s="1"/>
  <c r="J9" i="97" s="1"/>
  <c r="G10" i="97"/>
  <c r="J7" i="96"/>
  <c r="G9" i="96"/>
  <c r="I8" i="96"/>
  <c r="J8" i="96" s="1"/>
  <c r="I7" i="87"/>
  <c r="G8" i="87"/>
  <c r="J4" i="87"/>
  <c r="J4" i="79"/>
  <c r="G10" i="104" l="1"/>
  <c r="H9" i="104"/>
  <c r="I9" i="104" s="1"/>
  <c r="J9" i="104" s="1"/>
  <c r="J7" i="104"/>
  <c r="G24" i="103"/>
  <c r="G25" i="103" s="1"/>
  <c r="G26" i="103" s="1"/>
  <c r="G27" i="103" s="1"/>
  <c r="H7" i="102"/>
  <c r="I7" i="102" s="1"/>
  <c r="J7" i="102" s="1"/>
  <c r="J5" i="102"/>
  <c r="G22" i="101"/>
  <c r="G23" i="101" s="1"/>
  <c r="H7" i="100"/>
  <c r="I7" i="100" s="1"/>
  <c r="H10" i="97"/>
  <c r="I10" i="97" s="1"/>
  <c r="J10" i="97" s="1"/>
  <c r="G11" i="97"/>
  <c r="G10" i="96"/>
  <c r="H9" i="96"/>
  <c r="G9" i="87"/>
  <c r="H8" i="87"/>
  <c r="I8" i="87" s="1"/>
  <c r="J5" i="87"/>
  <c r="G11" i="104" l="1"/>
  <c r="H10" i="104"/>
  <c r="I10" i="104" s="1"/>
  <c r="J10" i="104" s="1"/>
  <c r="G28" i="103"/>
  <c r="G29" i="103" s="1"/>
  <c r="G30" i="103" s="1"/>
  <c r="G31" i="103" s="1"/>
  <c r="H8" i="102"/>
  <c r="G24" i="101"/>
  <c r="G25" i="101" s="1"/>
  <c r="G26" i="101" s="1"/>
  <c r="H8" i="100"/>
  <c r="J7" i="100"/>
  <c r="G12" i="97"/>
  <c r="H11" i="97"/>
  <c r="I11" i="97" s="1"/>
  <c r="J11" i="97" s="1"/>
  <c r="I9" i="96"/>
  <c r="J9" i="96" s="1"/>
  <c r="I10" i="96"/>
  <c r="J10" i="96" s="1"/>
  <c r="G11" i="96"/>
  <c r="G10" i="87"/>
  <c r="I9" i="87"/>
  <c r="G12" i="104" l="1"/>
  <c r="H11" i="104"/>
  <c r="I11" i="104" s="1"/>
  <c r="J11" i="104" s="1"/>
  <c r="G32" i="103"/>
  <c r="G33" i="103" s="1"/>
  <c r="G34" i="103" s="1"/>
  <c r="I8" i="102"/>
  <c r="J8" i="102" s="1"/>
  <c r="H9" i="102"/>
  <c r="I9" i="102" s="1"/>
  <c r="J9" i="102" s="1"/>
  <c r="G27" i="101"/>
  <c r="G28" i="101" s="1"/>
  <c r="G29" i="101" s="1"/>
  <c r="G30" i="101" s="1"/>
  <c r="G31" i="101" s="1"/>
  <c r="G32" i="101" s="1"/>
  <c r="G33" i="101" s="1"/>
  <c r="G34" i="101" s="1"/>
  <c r="I8" i="100"/>
  <c r="J8" i="100" s="1"/>
  <c r="H9" i="100"/>
  <c r="I9" i="100" s="1"/>
  <c r="J9" i="100" s="1"/>
  <c r="H12" i="97"/>
  <c r="I12" i="97" s="1"/>
  <c r="J12" i="97" s="1"/>
  <c r="G13" i="97"/>
  <c r="G12" i="96"/>
  <c r="I11" i="96"/>
  <c r="J11" i="96" s="1"/>
  <c r="I10" i="87"/>
  <c r="G11" i="87"/>
  <c r="G13" i="104" l="1"/>
  <c r="H12" i="104"/>
  <c r="I12" i="104" s="1"/>
  <c r="J12" i="104" s="1"/>
  <c r="G35" i="103"/>
  <c r="G36" i="103" s="1"/>
  <c r="G37" i="103" s="1"/>
  <c r="H10" i="102"/>
  <c r="I10" i="102" s="1"/>
  <c r="J10" i="102" s="1"/>
  <c r="H10" i="100"/>
  <c r="I10" i="100" s="1"/>
  <c r="J10" i="100" s="1"/>
  <c r="H13" i="97"/>
  <c r="I13" i="97" s="1"/>
  <c r="J13" i="97" s="1"/>
  <c r="G14" i="97"/>
  <c r="G13" i="96"/>
  <c r="I12" i="96"/>
  <c r="J12" i="96" s="1"/>
  <c r="I11" i="87"/>
  <c r="G12" i="87"/>
  <c r="H13" i="104" l="1"/>
  <c r="I13" i="104" s="1"/>
  <c r="J13" i="104" s="1"/>
  <c r="G14" i="104"/>
  <c r="H11" i="102"/>
  <c r="I11" i="102" s="1"/>
  <c r="J11" i="102" s="1"/>
  <c r="H11" i="100"/>
  <c r="I11" i="100" s="1"/>
  <c r="J11" i="100" s="1"/>
  <c r="H14" i="97"/>
  <c r="I14" i="97" s="1"/>
  <c r="J14" i="97" s="1"/>
  <c r="G15" i="97"/>
  <c r="I13" i="96"/>
  <c r="J13" i="96" s="1"/>
  <c r="G14" i="96"/>
  <c r="G13" i="87"/>
  <c r="H12" i="87"/>
  <c r="I12" i="87" s="1"/>
  <c r="J6" i="87"/>
  <c r="G15" i="104" l="1"/>
  <c r="H14" i="104"/>
  <c r="I14" i="104" s="1"/>
  <c r="J14" i="104" s="1"/>
  <c r="H12" i="102"/>
  <c r="I12" i="102" s="1"/>
  <c r="J12" i="102" s="1"/>
  <c r="H12" i="100"/>
  <c r="I12" i="100" s="1"/>
  <c r="J12" i="100" s="1"/>
  <c r="G16" i="97"/>
  <c r="H15" i="97"/>
  <c r="I15" i="97" s="1"/>
  <c r="J15" i="97" s="1"/>
  <c r="G15" i="96"/>
  <c r="H14" i="96"/>
  <c r="I14" i="96" s="1"/>
  <c r="J14" i="96" s="1"/>
  <c r="I13" i="87"/>
  <c r="G14" i="87"/>
  <c r="J7" i="87"/>
  <c r="H15" i="104" l="1"/>
  <c r="I15" i="104" s="1"/>
  <c r="J15" i="104" s="1"/>
  <c r="G16" i="104"/>
  <c r="H13" i="102"/>
  <c r="I13" i="102" s="1"/>
  <c r="J13" i="102" s="1"/>
  <c r="H13" i="100"/>
  <c r="I13" i="100" s="1"/>
  <c r="J13" i="100" s="1"/>
  <c r="G17" i="97"/>
  <c r="H16" i="97"/>
  <c r="I16" i="97" s="1"/>
  <c r="J16" i="97" s="1"/>
  <c r="G16" i="96"/>
  <c r="I15" i="96"/>
  <c r="J15" i="96" s="1"/>
  <c r="I14" i="87"/>
  <c r="G15" i="87"/>
  <c r="J8" i="87"/>
  <c r="G17" i="104" l="1"/>
  <c r="H16" i="104"/>
  <c r="I16" i="104" s="1"/>
  <c r="J16" i="104" s="1"/>
  <c r="H14" i="102"/>
  <c r="I14" i="102" s="1"/>
  <c r="J14" i="102" s="1"/>
  <c r="H14" i="100"/>
  <c r="I14" i="100" s="1"/>
  <c r="J14" i="100" s="1"/>
  <c r="H17" i="97"/>
  <c r="I17" i="97" s="1"/>
  <c r="J17" i="97" s="1"/>
  <c r="G18" i="97"/>
  <c r="I16" i="96"/>
  <c r="J16" i="96" s="1"/>
  <c r="G17" i="96"/>
  <c r="G16" i="87"/>
  <c r="I15" i="87"/>
  <c r="J9" i="87"/>
  <c r="H17" i="104" l="1"/>
  <c r="I17" i="104" s="1"/>
  <c r="J17" i="104" s="1"/>
  <c r="G18" i="104"/>
  <c r="H15" i="102"/>
  <c r="I15" i="102" s="1"/>
  <c r="J15" i="102" s="1"/>
  <c r="H15" i="100"/>
  <c r="I15" i="100" s="1"/>
  <c r="J15" i="100" s="1"/>
  <c r="H18" i="97"/>
  <c r="I18" i="97" s="1"/>
  <c r="J18" i="97" s="1"/>
  <c r="G19" i="97"/>
  <c r="I17" i="96"/>
  <c r="J17" i="96" s="1"/>
  <c r="G18" i="96"/>
  <c r="G17" i="87"/>
  <c r="H16" i="87"/>
  <c r="I16" i="87" s="1"/>
  <c r="J10" i="87"/>
  <c r="G19" i="104" l="1"/>
  <c r="H18" i="104"/>
  <c r="I18" i="104" s="1"/>
  <c r="J18" i="104" s="1"/>
  <c r="H16" i="102"/>
  <c r="I16" i="102" s="1"/>
  <c r="J16" i="102" s="1"/>
  <c r="G35" i="101"/>
  <c r="H16" i="100"/>
  <c r="I16" i="100" s="1"/>
  <c r="J16" i="100" s="1"/>
  <c r="H19" i="97"/>
  <c r="G20" i="97"/>
  <c r="I18" i="96"/>
  <c r="J18" i="96" s="1"/>
  <c r="G19" i="96"/>
  <c r="I17" i="87"/>
  <c r="G18" i="87"/>
  <c r="J11" i="87"/>
  <c r="H19" i="104" l="1"/>
  <c r="G20" i="104"/>
  <c r="H17" i="102"/>
  <c r="I17" i="102" s="1"/>
  <c r="J17" i="102" s="1"/>
  <c r="H17" i="100"/>
  <c r="I17" i="100" s="1"/>
  <c r="J17" i="100" s="1"/>
  <c r="H20" i="97"/>
  <c r="I20" i="97" s="1"/>
  <c r="J20" i="97" s="1"/>
  <c r="G21" i="97"/>
  <c r="I19" i="97"/>
  <c r="J19" i="97" s="1"/>
  <c r="M19" i="97"/>
  <c r="G20" i="96"/>
  <c r="H19" i="96"/>
  <c r="I19" i="96" s="1"/>
  <c r="J19" i="96" s="1"/>
  <c r="I18" i="87"/>
  <c r="G19" i="87"/>
  <c r="J12" i="87"/>
  <c r="G21" i="104" l="1"/>
  <c r="H20" i="104"/>
  <c r="I20" i="104" s="1"/>
  <c r="J20" i="104" s="1"/>
  <c r="M19" i="104"/>
  <c r="I19" i="104"/>
  <c r="J19" i="104" s="1"/>
  <c r="H18" i="102"/>
  <c r="I18" i="102" s="1"/>
  <c r="J18" i="102" s="1"/>
  <c r="H18" i="100"/>
  <c r="I18" i="100" s="1"/>
  <c r="J18" i="100" s="1"/>
  <c r="H21" i="97"/>
  <c r="I21" i="97" s="1"/>
  <c r="J21" i="97" s="1"/>
  <c r="G22" i="97"/>
  <c r="I20" i="96"/>
  <c r="J20" i="96" s="1"/>
  <c r="G21" i="96"/>
  <c r="G20" i="87"/>
  <c r="I19" i="87"/>
  <c r="J14" i="87"/>
  <c r="J13" i="87"/>
  <c r="G22" i="104" l="1"/>
  <c r="H21" i="104"/>
  <c r="I21" i="104" s="1"/>
  <c r="J21" i="104" s="1"/>
  <c r="H19" i="102"/>
  <c r="I19" i="102" s="1"/>
  <c r="J19" i="102" s="1"/>
  <c r="H19" i="100"/>
  <c r="I19" i="100" s="1"/>
  <c r="J19" i="100" s="1"/>
  <c r="G23" i="97"/>
  <c r="H22" i="97"/>
  <c r="I22" i="97" s="1"/>
  <c r="J22" i="97" s="1"/>
  <c r="I21" i="96"/>
  <c r="J21" i="96" s="1"/>
  <c r="G22" i="96"/>
  <c r="G21" i="87"/>
  <c r="H20" i="87"/>
  <c r="I20" i="87" s="1"/>
  <c r="G23" i="104" l="1"/>
  <c r="H22" i="104"/>
  <c r="I22" i="104" s="1"/>
  <c r="J22" i="104" s="1"/>
  <c r="H20" i="102"/>
  <c r="I20" i="102" s="1"/>
  <c r="J20" i="102" s="1"/>
  <c r="H20" i="100"/>
  <c r="I20" i="100" s="1"/>
  <c r="J20" i="100" s="1"/>
  <c r="G24" i="97"/>
  <c r="H23" i="97"/>
  <c r="I23" i="97" s="1"/>
  <c r="J23" i="97" s="1"/>
  <c r="G23" i="96"/>
  <c r="I22" i="96"/>
  <c r="J22" i="96" s="1"/>
  <c r="I21" i="87"/>
  <c r="G22" i="87"/>
  <c r="J15" i="87"/>
  <c r="G24" i="104" l="1"/>
  <c r="H23" i="104"/>
  <c r="I23" i="104" s="1"/>
  <c r="J23" i="104" s="1"/>
  <c r="H21" i="102"/>
  <c r="I21" i="102" s="1"/>
  <c r="J21" i="102" s="1"/>
  <c r="H21" i="100"/>
  <c r="I21" i="100" s="1"/>
  <c r="J21" i="100" s="1"/>
  <c r="G25" i="97"/>
  <c r="H24" i="97"/>
  <c r="I24" i="97" s="1"/>
  <c r="J24" i="97" s="1"/>
  <c r="G24" i="96"/>
  <c r="I23" i="96"/>
  <c r="J23" i="96" s="1"/>
  <c r="G23" i="87"/>
  <c r="I22" i="87"/>
  <c r="J16" i="87"/>
  <c r="G25" i="104" l="1"/>
  <c r="H24" i="104"/>
  <c r="I24" i="104" s="1"/>
  <c r="J24" i="104" s="1"/>
  <c r="H22" i="102"/>
  <c r="I22" i="102" s="1"/>
  <c r="J22" i="102" s="1"/>
  <c r="H22" i="100"/>
  <c r="I22" i="100" s="1"/>
  <c r="J22" i="100" s="1"/>
  <c r="H25" i="97"/>
  <c r="I25" i="97" s="1"/>
  <c r="J25" i="97" s="1"/>
  <c r="G26" i="97"/>
  <c r="H24" i="96"/>
  <c r="I24" i="96" s="1"/>
  <c r="J24" i="96" s="1"/>
  <c r="G25" i="96"/>
  <c r="G24" i="87"/>
  <c r="I23" i="87"/>
  <c r="J17" i="87"/>
  <c r="G26" i="104" l="1"/>
  <c r="H25" i="104"/>
  <c r="I25" i="104" s="1"/>
  <c r="J25" i="104" s="1"/>
  <c r="H23" i="102"/>
  <c r="I23" i="102" s="1"/>
  <c r="J23" i="102" s="1"/>
  <c r="H23" i="100"/>
  <c r="I23" i="100" s="1"/>
  <c r="J23" i="100" s="1"/>
  <c r="H26" i="97"/>
  <c r="I26" i="97" s="1"/>
  <c r="J26" i="97" s="1"/>
  <c r="G27" i="97"/>
  <c r="I25" i="96"/>
  <c r="J25" i="96" s="1"/>
  <c r="G26" i="96"/>
  <c r="H24" i="87"/>
  <c r="I24" i="87" s="1"/>
  <c r="G25" i="87"/>
  <c r="J18" i="87"/>
  <c r="G27" i="104" l="1"/>
  <c r="H26" i="104"/>
  <c r="I26" i="104" s="1"/>
  <c r="J26" i="104" s="1"/>
  <c r="H24" i="102"/>
  <c r="I24" i="102" s="1"/>
  <c r="J24" i="102" s="1"/>
  <c r="H24" i="100"/>
  <c r="I24" i="100" s="1"/>
  <c r="J24" i="100" s="1"/>
  <c r="G28" i="97"/>
  <c r="H27" i="97"/>
  <c r="I27" i="97" s="1"/>
  <c r="J27" i="97" s="1"/>
  <c r="I26" i="96"/>
  <c r="J26" i="96" s="1"/>
  <c r="G27" i="96"/>
  <c r="I25" i="87"/>
  <c r="G26" i="87"/>
  <c r="J19" i="87"/>
  <c r="G28" i="104" l="1"/>
  <c r="H27" i="104"/>
  <c r="I27" i="104" s="1"/>
  <c r="J27" i="104" s="1"/>
  <c r="H25" i="102"/>
  <c r="I25" i="102" s="1"/>
  <c r="J25" i="102" s="1"/>
  <c r="H25" i="100"/>
  <c r="I25" i="100" s="1"/>
  <c r="J25" i="100" s="1"/>
  <c r="G29" i="97"/>
  <c r="H28" i="97"/>
  <c r="I28" i="97" s="1"/>
  <c r="J28" i="97" s="1"/>
  <c r="G28" i="96"/>
  <c r="I27" i="96"/>
  <c r="J27" i="96" s="1"/>
  <c r="I26" i="87"/>
  <c r="G27" i="87"/>
  <c r="J20" i="87"/>
  <c r="G29" i="104" l="1"/>
  <c r="H28" i="104"/>
  <c r="I28" i="104" s="1"/>
  <c r="J28" i="104" s="1"/>
  <c r="H26" i="102"/>
  <c r="I26" i="102" s="1"/>
  <c r="J26" i="102" s="1"/>
  <c r="H26" i="100"/>
  <c r="I26" i="100" s="1"/>
  <c r="J26" i="100" s="1"/>
  <c r="H29" i="97"/>
  <c r="I29" i="97" s="1"/>
  <c r="J29" i="97" s="1"/>
  <c r="G30" i="97"/>
  <c r="G29" i="96"/>
  <c r="I28" i="96"/>
  <c r="J28" i="96" s="1"/>
  <c r="I27" i="87"/>
  <c r="G28" i="87"/>
  <c r="J22" i="87"/>
  <c r="G30" i="104" l="1"/>
  <c r="H29" i="104"/>
  <c r="I29" i="104" s="1"/>
  <c r="J29" i="104" s="1"/>
  <c r="H27" i="102"/>
  <c r="I27" i="102" s="1"/>
  <c r="J27" i="102" s="1"/>
  <c r="H27" i="100"/>
  <c r="I27" i="100" s="1"/>
  <c r="J27" i="100" s="1"/>
  <c r="H30" i="97"/>
  <c r="I30" i="97" s="1"/>
  <c r="J30" i="97" s="1"/>
  <c r="G31" i="97"/>
  <c r="H29" i="96"/>
  <c r="I29" i="96" s="1"/>
  <c r="J29" i="96" s="1"/>
  <c r="G30" i="96"/>
  <c r="H28" i="87"/>
  <c r="I28" i="87" s="1"/>
  <c r="G29" i="87"/>
  <c r="J21" i="87"/>
  <c r="G31" i="104" l="1"/>
  <c r="H30" i="104"/>
  <c r="I30" i="104" s="1"/>
  <c r="J30" i="104" s="1"/>
  <c r="H28" i="102"/>
  <c r="I28" i="102" s="1"/>
  <c r="J28" i="102" s="1"/>
  <c r="H28" i="100"/>
  <c r="I28" i="100" s="1"/>
  <c r="J28" i="100" s="1"/>
  <c r="G32" i="97"/>
  <c r="H31" i="97"/>
  <c r="I31" i="97" s="1"/>
  <c r="J31" i="97" s="1"/>
  <c r="G31" i="96"/>
  <c r="I30" i="96"/>
  <c r="J30" i="96" s="1"/>
  <c r="I29" i="87"/>
  <c r="G30" i="87"/>
  <c r="G32" i="104" l="1"/>
  <c r="H31" i="104"/>
  <c r="I31" i="104" s="1"/>
  <c r="J31" i="104" s="1"/>
  <c r="H29" i="102"/>
  <c r="I29" i="102" s="1"/>
  <c r="J29" i="102" s="1"/>
  <c r="G36" i="101"/>
  <c r="H29" i="100"/>
  <c r="I29" i="100" s="1"/>
  <c r="J29" i="100" s="1"/>
  <c r="G33" i="97"/>
  <c r="H32" i="97"/>
  <c r="I32" i="97" s="1"/>
  <c r="J32" i="97" s="1"/>
  <c r="I31" i="96"/>
  <c r="J31" i="96" s="1"/>
  <c r="G32" i="96"/>
  <c r="I30" i="87"/>
  <c r="G31" i="87"/>
  <c r="J24" i="87"/>
  <c r="J23" i="87"/>
  <c r="G33" i="104" l="1"/>
  <c r="H32" i="104"/>
  <c r="I32" i="104" s="1"/>
  <c r="J32" i="104" s="1"/>
  <c r="H30" i="102"/>
  <c r="I30" i="102" s="1"/>
  <c r="J30" i="102" s="1"/>
  <c r="H37" i="101"/>
  <c r="H31" i="100"/>
  <c r="H30" i="100"/>
  <c r="I30" i="100" s="1"/>
  <c r="J30" i="100" s="1"/>
  <c r="G34" i="97"/>
  <c r="H33" i="97"/>
  <c r="I33" i="97" s="1"/>
  <c r="J33" i="97" s="1"/>
  <c r="G33" i="96"/>
  <c r="G32" i="87"/>
  <c r="H31" i="87"/>
  <c r="I31" i="87" s="1"/>
  <c r="J25" i="87"/>
  <c r="J26" i="87"/>
  <c r="G34" i="104" l="1"/>
  <c r="H33" i="104"/>
  <c r="I33" i="104" s="1"/>
  <c r="J33" i="104" s="1"/>
  <c r="H31" i="102"/>
  <c r="I31" i="102" s="1"/>
  <c r="J31" i="102" s="1"/>
  <c r="I37" i="101"/>
  <c r="I31" i="100"/>
  <c r="H32" i="100"/>
  <c r="H34" i="97"/>
  <c r="I34" i="97" s="1"/>
  <c r="J34" i="97" s="1"/>
  <c r="G35" i="97"/>
  <c r="I33" i="96"/>
  <c r="J33" i="96" s="1"/>
  <c r="G34" i="96"/>
  <c r="I32" i="96"/>
  <c r="J32" i="96" s="1"/>
  <c r="G33" i="87"/>
  <c r="I32" i="87"/>
  <c r="J27" i="87"/>
  <c r="G35" i="104" l="1"/>
  <c r="H34" i="104"/>
  <c r="I34" i="104" s="1"/>
  <c r="J34" i="104" s="1"/>
  <c r="H32" i="102"/>
  <c r="I32" i="102" s="1"/>
  <c r="J32" i="102" s="1"/>
  <c r="J31" i="100"/>
  <c r="I32" i="100"/>
  <c r="H35" i="97"/>
  <c r="I35" i="97" s="1"/>
  <c r="J35" i="97" s="1"/>
  <c r="G36" i="97"/>
  <c r="G35" i="96"/>
  <c r="H34" i="96"/>
  <c r="I34" i="96" s="1"/>
  <c r="J34" i="96" s="1"/>
  <c r="G34" i="87"/>
  <c r="I33" i="87"/>
  <c r="J28" i="87"/>
  <c r="G36" i="104" l="1"/>
  <c r="H35" i="104"/>
  <c r="I35" i="104" s="1"/>
  <c r="J35" i="104" s="1"/>
  <c r="H33" i="102"/>
  <c r="I33" i="102" s="1"/>
  <c r="J33" i="102" s="1"/>
  <c r="H36" i="97"/>
  <c r="I36" i="97" s="1"/>
  <c r="J36" i="97" s="1"/>
  <c r="G37" i="97"/>
  <c r="G36" i="96"/>
  <c r="I35" i="96"/>
  <c r="J35" i="96" s="1"/>
  <c r="G35" i="87"/>
  <c r="I34" i="87"/>
  <c r="J34" i="87" s="1"/>
  <c r="J29" i="87"/>
  <c r="G37" i="104" l="1"/>
  <c r="H36" i="104"/>
  <c r="I36" i="104" s="1"/>
  <c r="J36" i="104" s="1"/>
  <c r="H34" i="102"/>
  <c r="I34" i="102" s="1"/>
  <c r="J34" i="102" s="1"/>
  <c r="G38" i="97"/>
  <c r="H37" i="97"/>
  <c r="I36" i="96"/>
  <c r="J36" i="96" s="1"/>
  <c r="G37" i="96"/>
  <c r="G36" i="87"/>
  <c r="H35" i="87"/>
  <c r="J30" i="87"/>
  <c r="G38" i="104" l="1"/>
  <c r="H37" i="104"/>
  <c r="I37" i="104" s="1"/>
  <c r="J37" i="104" s="1"/>
  <c r="H35" i="102"/>
  <c r="I35" i="102" s="1"/>
  <c r="J35" i="102" s="1"/>
  <c r="I37" i="97"/>
  <c r="G39" i="97"/>
  <c r="H38" i="97"/>
  <c r="I38" i="97" s="1"/>
  <c r="J38" i="97" s="1"/>
  <c r="I37" i="96"/>
  <c r="J37" i="96" s="1"/>
  <c r="G38" i="96"/>
  <c r="I35" i="87"/>
  <c r="J35" i="87" s="1"/>
  <c r="G37" i="87"/>
  <c r="J31" i="87"/>
  <c r="G39" i="104" l="1"/>
  <c r="H38" i="104"/>
  <c r="I38" i="104" s="1"/>
  <c r="J38" i="104" s="1"/>
  <c r="H36" i="102"/>
  <c r="I36" i="102" s="1"/>
  <c r="J36" i="102" s="1"/>
  <c r="G40" i="97"/>
  <c r="H39" i="97"/>
  <c r="I39" i="97" s="1"/>
  <c r="J39" i="97" s="1"/>
  <c r="J37" i="97"/>
  <c r="G39" i="96"/>
  <c r="I38" i="96"/>
  <c r="J38" i="96" s="1"/>
  <c r="G38" i="87"/>
  <c r="I37" i="87"/>
  <c r="J37" i="87" s="1"/>
  <c r="I36" i="87"/>
  <c r="J36" i="87" s="1"/>
  <c r="J32" i="87"/>
  <c r="G40" i="104" l="1"/>
  <c r="H39" i="104"/>
  <c r="I39" i="104" s="1"/>
  <c r="J39" i="104" s="1"/>
  <c r="H37" i="102"/>
  <c r="H40" i="97"/>
  <c r="I40" i="97" s="1"/>
  <c r="J40" i="97" s="1"/>
  <c r="G41" i="97"/>
  <c r="G40" i="96"/>
  <c r="H39" i="96"/>
  <c r="I39" i="96" s="1"/>
  <c r="J39" i="96" s="1"/>
  <c r="G39" i="87"/>
  <c r="I38" i="87"/>
  <c r="J38" i="87" s="1"/>
  <c r="J33" i="87"/>
  <c r="G41" i="104" l="1"/>
  <c r="H40" i="104"/>
  <c r="I40" i="104" s="1"/>
  <c r="J40" i="104" s="1"/>
  <c r="H38" i="102"/>
  <c r="I38" i="102" s="1"/>
  <c r="J38" i="102" s="1"/>
  <c r="I37" i="102"/>
  <c r="J37" i="102" s="1"/>
  <c r="M37" i="102"/>
  <c r="H41" i="97"/>
  <c r="G42" i="97"/>
  <c r="G41" i="96"/>
  <c r="I40" i="96"/>
  <c r="J40" i="96" s="1"/>
  <c r="I39" i="87"/>
  <c r="J39" i="87" s="1"/>
  <c r="G40" i="87"/>
  <c r="G42" i="104" l="1"/>
  <c r="H41" i="104"/>
  <c r="I41" i="104" s="1"/>
  <c r="J41" i="104" s="1"/>
  <c r="H39" i="102"/>
  <c r="I39" i="102" s="1"/>
  <c r="J39" i="102" s="1"/>
  <c r="G43" i="97"/>
  <c r="H42" i="97"/>
  <c r="I42" i="97" s="1"/>
  <c r="J42" i="97" s="1"/>
  <c r="I41" i="97"/>
  <c r="G42" i="96"/>
  <c r="I41" i="96"/>
  <c r="J41" i="96" s="1"/>
  <c r="I40" i="87"/>
  <c r="J40" i="87" s="1"/>
  <c r="G41" i="87"/>
  <c r="G43" i="104" l="1"/>
  <c r="H42" i="104"/>
  <c r="I42" i="104" s="1"/>
  <c r="J42" i="104" s="1"/>
  <c r="H40" i="102"/>
  <c r="I40" i="102" s="1"/>
  <c r="J40" i="102" s="1"/>
  <c r="J41" i="97"/>
  <c r="G44" i="97"/>
  <c r="H43" i="97"/>
  <c r="I42" i="96"/>
  <c r="J42" i="96" s="1"/>
  <c r="G43" i="96"/>
  <c r="I41" i="87"/>
  <c r="J41" i="87" s="1"/>
  <c r="G42" i="87"/>
  <c r="G44" i="104" l="1"/>
  <c r="H43" i="104"/>
  <c r="I43" i="104" s="1"/>
  <c r="J43" i="104" s="1"/>
  <c r="H41" i="102"/>
  <c r="I41" i="102" s="1"/>
  <c r="J41" i="102" s="1"/>
  <c r="I43" i="97"/>
  <c r="H44" i="97"/>
  <c r="I44" i="97" s="1"/>
  <c r="J44" i="97" s="1"/>
  <c r="G45" i="97"/>
  <c r="H43" i="96"/>
  <c r="I43" i="96" s="1"/>
  <c r="J43" i="96" s="1"/>
  <c r="G44" i="96"/>
  <c r="G43" i="87"/>
  <c r="G45" i="104" l="1"/>
  <c r="H44" i="104"/>
  <c r="I44" i="104" s="1"/>
  <c r="J44" i="104" s="1"/>
  <c r="H43" i="102"/>
  <c r="H42" i="102"/>
  <c r="I42" i="102" s="1"/>
  <c r="J42" i="102" s="1"/>
  <c r="H45" i="97"/>
  <c r="I45" i="97" s="1"/>
  <c r="J45" i="97" s="1"/>
  <c r="G46" i="97"/>
  <c r="J43" i="97"/>
  <c r="I44" i="96"/>
  <c r="J44" i="96" s="1"/>
  <c r="G45" i="96"/>
  <c r="G44" i="87"/>
  <c r="I43" i="87"/>
  <c r="J43" i="87" s="1"/>
  <c r="I42" i="87"/>
  <c r="G46" i="104" l="1"/>
  <c r="H45" i="104"/>
  <c r="I45" i="104" s="1"/>
  <c r="J45" i="104" s="1"/>
  <c r="H38" i="103"/>
  <c r="I43" i="102"/>
  <c r="H44" i="102"/>
  <c r="G47" i="97"/>
  <c r="H46" i="97"/>
  <c r="I46" i="97" s="1"/>
  <c r="J46" i="97" s="1"/>
  <c r="I45" i="96"/>
  <c r="J45" i="96" s="1"/>
  <c r="G46" i="96"/>
  <c r="J42" i="87"/>
  <c r="H44" i="87"/>
  <c r="G45" i="87"/>
  <c r="G47" i="104" l="1"/>
  <c r="H46" i="104"/>
  <c r="I46" i="104" s="1"/>
  <c r="J46" i="104" s="1"/>
  <c r="I38" i="103"/>
  <c r="J43" i="102"/>
  <c r="I44" i="102"/>
  <c r="H47" i="97"/>
  <c r="I47" i="97" s="1"/>
  <c r="J47" i="97" s="1"/>
  <c r="G48" i="97"/>
  <c r="I46" i="96"/>
  <c r="J46" i="96" s="1"/>
  <c r="G47" i="96"/>
  <c r="H45" i="87"/>
  <c r="I45" i="87" s="1"/>
  <c r="J45" i="87" s="1"/>
  <c r="G46" i="87"/>
  <c r="I44" i="87"/>
  <c r="G48" i="104" l="1"/>
  <c r="H47" i="104"/>
  <c r="I47" i="104" s="1"/>
  <c r="J47" i="104" s="1"/>
  <c r="H48" i="97"/>
  <c r="I48" i="97" s="1"/>
  <c r="J48" i="97" s="1"/>
  <c r="G49" i="97"/>
  <c r="G48" i="96"/>
  <c r="H47" i="96"/>
  <c r="I47" i="96" s="1"/>
  <c r="J47" i="96" s="1"/>
  <c r="J44" i="87"/>
  <c r="G47" i="87"/>
  <c r="H46" i="87"/>
  <c r="G49" i="104" l="1"/>
  <c r="H48" i="104"/>
  <c r="I48" i="104" s="1"/>
  <c r="J48" i="104" s="1"/>
  <c r="G50" i="97"/>
  <c r="H49" i="97"/>
  <c r="I49" i="97" s="1"/>
  <c r="J49" i="97" s="1"/>
  <c r="G49" i="96"/>
  <c r="H48" i="96"/>
  <c r="I48" i="96" s="1"/>
  <c r="J48" i="96" s="1"/>
  <c r="I46" i="87"/>
  <c r="G48" i="87"/>
  <c r="H47" i="87"/>
  <c r="G50" i="104" l="1"/>
  <c r="H49" i="104"/>
  <c r="I49" i="104" s="1"/>
  <c r="J49" i="104" s="1"/>
  <c r="G51" i="97"/>
  <c r="H50" i="97"/>
  <c r="I50" i="97" s="1"/>
  <c r="J50" i="97" s="1"/>
  <c r="G50" i="96"/>
  <c r="H49" i="96"/>
  <c r="I49" i="96" s="1"/>
  <c r="J49" i="96" s="1"/>
  <c r="H48" i="87"/>
  <c r="G49" i="87"/>
  <c r="I47" i="87"/>
  <c r="J46" i="87"/>
  <c r="G51" i="104" l="1"/>
  <c r="H50" i="104"/>
  <c r="I50" i="104" s="1"/>
  <c r="J50" i="104" s="1"/>
  <c r="H51" i="97"/>
  <c r="I51" i="97" s="1"/>
  <c r="J51" i="97" s="1"/>
  <c r="G52" i="97"/>
  <c r="H50" i="96"/>
  <c r="I50" i="96" s="1"/>
  <c r="J50" i="96" s="1"/>
  <c r="G51" i="96"/>
  <c r="J47" i="87"/>
  <c r="I48" i="87"/>
  <c r="J48" i="87" s="1"/>
  <c r="H49" i="87"/>
  <c r="I49" i="87" s="1"/>
  <c r="J49" i="87" s="1"/>
  <c r="G50" i="87"/>
  <c r="G52" i="104" l="1"/>
  <c r="H51" i="104"/>
  <c r="I51" i="104" s="1"/>
  <c r="J51" i="104" s="1"/>
  <c r="H52" i="97"/>
  <c r="G53" i="97"/>
  <c r="G52" i="96"/>
  <c r="H51" i="96"/>
  <c r="G51" i="87"/>
  <c r="H50" i="87"/>
  <c r="G53" i="104" l="1"/>
  <c r="H52" i="104"/>
  <c r="I52" i="104" s="1"/>
  <c r="J52" i="104" s="1"/>
  <c r="G54" i="97"/>
  <c r="H53" i="97"/>
  <c r="I53" i="97" s="1"/>
  <c r="J53" i="97" s="1"/>
  <c r="I52" i="97"/>
  <c r="J52" i="97" s="1"/>
  <c r="I51" i="96"/>
  <c r="J51" i="96" s="1"/>
  <c r="H52" i="96"/>
  <c r="G53" i="96"/>
  <c r="G52" i="87"/>
  <c r="I50" i="87"/>
  <c r="J50" i="87" s="1"/>
  <c r="G54" i="104" l="1"/>
  <c r="H53" i="104"/>
  <c r="I53" i="104" s="1"/>
  <c r="J53" i="104" s="1"/>
  <c r="G55" i="97"/>
  <c r="H54" i="97"/>
  <c r="I54" i="97" s="1"/>
  <c r="J54" i="97" s="1"/>
  <c r="I52" i="96"/>
  <c r="J52" i="96" s="1"/>
  <c r="H53" i="96"/>
  <c r="G54" i="96"/>
  <c r="I51" i="87"/>
  <c r="J51" i="87" s="1"/>
  <c r="H52" i="87"/>
  <c r="G53" i="87"/>
  <c r="G55" i="104" l="1"/>
  <c r="H54" i="104"/>
  <c r="I54" i="104" s="1"/>
  <c r="J54" i="104" s="1"/>
  <c r="G56" i="97"/>
  <c r="H55" i="97"/>
  <c r="I55" i="97" s="1"/>
  <c r="J55" i="97" s="1"/>
  <c r="I53" i="96"/>
  <c r="J53" i="96" s="1"/>
  <c r="G55" i="96"/>
  <c r="H54" i="96"/>
  <c r="G54" i="87"/>
  <c r="H53" i="87"/>
  <c r="I53" i="87" s="1"/>
  <c r="J53" i="87" s="1"/>
  <c r="I52" i="87"/>
  <c r="J52" i="87" s="1"/>
  <c r="G56" i="104" l="1"/>
  <c r="H55" i="104"/>
  <c r="I55" i="104" s="1"/>
  <c r="J55" i="104" s="1"/>
  <c r="H56" i="97"/>
  <c r="I56" i="97" s="1"/>
  <c r="J56" i="97" s="1"/>
  <c r="G57" i="97"/>
  <c r="H55" i="96"/>
  <c r="G56" i="96"/>
  <c r="I54" i="96"/>
  <c r="J54" i="96" s="1"/>
  <c r="H54" i="87"/>
  <c r="G55" i="87"/>
  <c r="G57" i="104" l="1"/>
  <c r="H56" i="104"/>
  <c r="I56" i="104" s="1"/>
  <c r="J56" i="104" s="1"/>
  <c r="G58" i="97"/>
  <c r="H57" i="97"/>
  <c r="I57" i="97" s="1"/>
  <c r="J57" i="97" s="1"/>
  <c r="G57" i="96"/>
  <c r="H56" i="96"/>
  <c r="I56" i="96" s="1"/>
  <c r="J56" i="96" s="1"/>
  <c r="I55" i="96"/>
  <c r="J55" i="96" s="1"/>
  <c r="I54" i="87"/>
  <c r="J54" i="87" s="1"/>
  <c r="H55" i="87"/>
  <c r="G56" i="87"/>
  <c r="G58" i="104" l="1"/>
  <c r="H57" i="104"/>
  <c r="I57" i="104" s="1"/>
  <c r="J57" i="104" s="1"/>
  <c r="H58" i="97"/>
  <c r="I58" i="97" s="1"/>
  <c r="J58" i="97" s="1"/>
  <c r="G59" i="97"/>
  <c r="G58" i="96"/>
  <c r="H57" i="96"/>
  <c r="I57" i="96" s="1"/>
  <c r="J57" i="96" s="1"/>
  <c r="H56" i="87"/>
  <c r="G57" i="87"/>
  <c r="I55" i="87"/>
  <c r="J55" i="87" s="1"/>
  <c r="G59" i="104" l="1"/>
  <c r="H58" i="104"/>
  <c r="I58" i="104" s="1"/>
  <c r="J58" i="104" s="1"/>
  <c r="H59" i="97"/>
  <c r="I59" i="97" s="1"/>
  <c r="J59" i="97" s="1"/>
  <c r="G60" i="97"/>
  <c r="H58" i="96"/>
  <c r="G59" i="96"/>
  <c r="I56" i="87"/>
  <c r="J56" i="87" s="1"/>
  <c r="H57" i="87"/>
  <c r="I57" i="87" s="1"/>
  <c r="J57" i="87" s="1"/>
  <c r="G58" i="87"/>
  <c r="G60" i="104" l="1"/>
  <c r="H59" i="104"/>
  <c r="I59" i="104" s="1"/>
  <c r="J59" i="104" s="1"/>
  <c r="H60" i="97"/>
  <c r="I60" i="97" s="1"/>
  <c r="J60" i="97" s="1"/>
  <c r="G61" i="97"/>
  <c r="G60" i="96"/>
  <c r="H59" i="96"/>
  <c r="I58" i="96"/>
  <c r="J58" i="96" s="1"/>
  <c r="H58" i="87"/>
  <c r="G59" i="87"/>
  <c r="G61" i="104" l="1"/>
  <c r="H60" i="104"/>
  <c r="I60" i="104" s="1"/>
  <c r="J60" i="104" s="1"/>
  <c r="H61" i="97"/>
  <c r="I61" i="97" s="1"/>
  <c r="J61" i="97" s="1"/>
  <c r="G62" i="97"/>
  <c r="I59" i="96"/>
  <c r="J59" i="96" s="1"/>
  <c r="H60" i="96"/>
  <c r="G61" i="96"/>
  <c r="I58" i="87"/>
  <c r="J58" i="87" s="1"/>
  <c r="G60" i="87"/>
  <c r="H59" i="87"/>
  <c r="G62" i="104" l="1"/>
  <c r="H61" i="104"/>
  <c r="I61" i="104" s="1"/>
  <c r="J61" i="104" s="1"/>
  <c r="G63" i="97"/>
  <c r="H62" i="97"/>
  <c r="I62" i="97" s="1"/>
  <c r="J62" i="97" s="1"/>
  <c r="I60" i="96"/>
  <c r="J60" i="96" s="1"/>
  <c r="H61" i="96"/>
  <c r="I61" i="96" s="1"/>
  <c r="J61" i="96" s="1"/>
  <c r="G62" i="96"/>
  <c r="I59" i="87"/>
  <c r="J59" i="87" s="1"/>
  <c r="H60" i="87"/>
  <c r="G61" i="87"/>
  <c r="G63" i="104" l="1"/>
  <c r="H62" i="104"/>
  <c r="I62" i="104" s="1"/>
  <c r="J62" i="104" s="1"/>
  <c r="G64" i="97"/>
  <c r="H63" i="97"/>
  <c r="H62" i="96"/>
  <c r="G63" i="96"/>
  <c r="H61" i="87"/>
  <c r="I61" i="87" s="1"/>
  <c r="J61" i="87" s="1"/>
  <c r="G62" i="87"/>
  <c r="I60" i="87"/>
  <c r="J60" i="87" s="1"/>
  <c r="G64" i="104" l="1"/>
  <c r="G65" i="104" s="1"/>
  <c r="H63" i="104"/>
  <c r="I63" i="104" s="1"/>
  <c r="J63" i="104" s="1"/>
  <c r="I63" i="97"/>
  <c r="J63" i="97" s="1"/>
  <c r="H64" i="97"/>
  <c r="G65" i="97"/>
  <c r="H63" i="96"/>
  <c r="G64" i="96"/>
  <c r="I62" i="96"/>
  <c r="J62" i="96" s="1"/>
  <c r="G63" i="87"/>
  <c r="H62" i="87"/>
  <c r="G2" i="105" l="1"/>
  <c r="H65" i="104"/>
  <c r="H64" i="104"/>
  <c r="I64" i="104" s="1"/>
  <c r="J64" i="104" s="1"/>
  <c r="I65" i="97"/>
  <c r="J65" i="97" s="1"/>
  <c r="G66" i="97"/>
  <c r="H66" i="97" s="1"/>
  <c r="I64" i="97"/>
  <c r="J64" i="97" s="1"/>
  <c r="H64" i="96"/>
  <c r="G65" i="96"/>
  <c r="I63" i="96"/>
  <c r="J63" i="96" s="1"/>
  <c r="G64" i="87"/>
  <c r="H63" i="87"/>
  <c r="I62" i="87"/>
  <c r="J62" i="87" s="1"/>
  <c r="H3" i="105" l="1"/>
  <c r="I65" i="104"/>
  <c r="H66" i="104"/>
  <c r="I66" i="97"/>
  <c r="H67" i="97"/>
  <c r="H65" i="96"/>
  <c r="G66" i="96"/>
  <c r="I64" i="96"/>
  <c r="J64" i="96" s="1"/>
  <c r="H64" i="87"/>
  <c r="G65" i="87"/>
  <c r="I63" i="87"/>
  <c r="J63" i="87" s="1"/>
  <c r="I3" i="105" l="1"/>
  <c r="J65" i="104"/>
  <c r="I66" i="104"/>
  <c r="J66" i="97"/>
  <c r="I67" i="97"/>
  <c r="H66" i="96"/>
  <c r="G67" i="96"/>
  <c r="I65" i="96"/>
  <c r="J65" i="96" s="1"/>
  <c r="I65" i="87"/>
  <c r="J65" i="87" s="1"/>
  <c r="G66" i="87"/>
  <c r="H66" i="87" s="1"/>
  <c r="I64" i="87"/>
  <c r="J64" i="87" s="1"/>
  <c r="G68" i="96" l="1"/>
  <c r="H67" i="96"/>
  <c r="I67" i="96" s="1"/>
  <c r="J67" i="96" s="1"/>
  <c r="I66" i="96"/>
  <c r="J66" i="96" s="1"/>
  <c r="I66" i="87"/>
  <c r="H67" i="87"/>
  <c r="H68" i="96" l="1"/>
  <c r="I68" i="96" s="1"/>
  <c r="J68" i="96" s="1"/>
  <c r="G69" i="96"/>
  <c r="J66" i="87"/>
  <c r="I67" i="87"/>
  <c r="G70" i="96" l="1"/>
  <c r="H69" i="96"/>
  <c r="I69" i="96" s="1"/>
  <c r="J69" i="96" s="1"/>
  <c r="H70" i="96" l="1"/>
  <c r="I70" i="96" s="1"/>
  <c r="J70" i="96" s="1"/>
  <c r="G71" i="96"/>
  <c r="G72" i="96" l="1"/>
  <c r="H71" i="96"/>
  <c r="I71" i="96" s="1"/>
  <c r="J71" i="96" s="1"/>
  <c r="G73" i="96" l="1"/>
  <c r="H72" i="96"/>
  <c r="I72" i="96" s="1"/>
  <c r="J72" i="96" s="1"/>
  <c r="G74" i="96" l="1"/>
  <c r="H73" i="96"/>
  <c r="I73" i="96" l="1"/>
  <c r="J73" i="96" s="1"/>
  <c r="M73" i="96"/>
  <c r="G75" i="96"/>
  <c r="H74" i="96"/>
  <c r="I74" i="96" s="1"/>
  <c r="J74" i="96" s="1"/>
  <c r="G76" i="96" l="1"/>
  <c r="H75" i="96"/>
  <c r="I75" i="96" s="1"/>
  <c r="J75" i="96" s="1"/>
  <c r="H76" i="96" l="1"/>
  <c r="I76" i="96" s="1"/>
  <c r="J76" i="96" s="1"/>
  <c r="G77" i="96"/>
  <c r="G78" i="96" l="1"/>
  <c r="H77" i="96"/>
  <c r="I77" i="96" s="1"/>
  <c r="J77" i="96" s="1"/>
  <c r="G79" i="96" l="1"/>
  <c r="H79" i="96" s="1"/>
  <c r="H78" i="96"/>
  <c r="I78" i="96" s="1"/>
  <c r="J78" i="96" s="1"/>
  <c r="I79" i="96" l="1"/>
  <c r="H80" i="96"/>
  <c r="I80" i="96" l="1"/>
  <c r="J79" i="96"/>
</calcChain>
</file>

<file path=xl/sharedStrings.xml><?xml version="1.0" encoding="utf-8"?>
<sst xmlns="http://schemas.openxmlformats.org/spreadsheetml/2006/main" count="1110" uniqueCount="98">
  <si>
    <t>Flat No.</t>
  </si>
  <si>
    <t>Sr. No.</t>
  </si>
  <si>
    <t>Floor No.</t>
  </si>
  <si>
    <t>Total</t>
  </si>
  <si>
    <t>Sr.</t>
  </si>
  <si>
    <t>Total Flats</t>
  </si>
  <si>
    <t>CA</t>
  </si>
  <si>
    <t>BUA</t>
  </si>
  <si>
    <t>Value</t>
  </si>
  <si>
    <t xml:space="preserve">RV </t>
  </si>
  <si>
    <t>Composition</t>
  </si>
  <si>
    <t>Comp</t>
  </si>
  <si>
    <t>2 BHK</t>
  </si>
  <si>
    <t>Built up area in Sq. Ft.</t>
  </si>
  <si>
    <t>Wing</t>
  </si>
  <si>
    <t>3 BHK</t>
  </si>
  <si>
    <t>UCA</t>
  </si>
  <si>
    <t>total 4 flats</t>
  </si>
  <si>
    <t>A Wing</t>
  </si>
  <si>
    <t>1st floor</t>
  </si>
  <si>
    <t>flat No</t>
  </si>
  <si>
    <t>comp</t>
  </si>
  <si>
    <t>B Wing</t>
  </si>
  <si>
    <t>total 5 flats</t>
  </si>
  <si>
    <t>C Wing</t>
  </si>
  <si>
    <t>7th &amp; 11th floor</t>
  </si>
  <si>
    <t>typical 2,3,4,5,6,8,9,10,11,12,13</t>
  </si>
  <si>
    <t>CA in Sq.Ft</t>
  </si>
  <si>
    <t>Total Area Sq.Ft</t>
  </si>
  <si>
    <t>1 BHK</t>
  </si>
  <si>
    <t>typical 2,3,4,5,6,7,9,10,11,12,13,14,16</t>
  </si>
  <si>
    <t>17th Part Floor</t>
  </si>
  <si>
    <t>Fitness Center</t>
  </si>
  <si>
    <t>Terrace</t>
  </si>
  <si>
    <t>15th floor</t>
  </si>
  <si>
    <t>Refuge</t>
  </si>
  <si>
    <t>3.5 BHK</t>
  </si>
  <si>
    <t>8th Floor</t>
  </si>
  <si>
    <t>Sale/Rehab</t>
  </si>
  <si>
    <t>Sale</t>
  </si>
  <si>
    <t>Rehab</t>
  </si>
  <si>
    <t>B303</t>
  </si>
  <si>
    <t>B403</t>
  </si>
  <si>
    <t>B1402</t>
  </si>
  <si>
    <t>B1601</t>
  </si>
  <si>
    <t>C804</t>
  </si>
  <si>
    <t>C1403</t>
  </si>
  <si>
    <t>C1504</t>
  </si>
  <si>
    <t>Avg</t>
  </si>
  <si>
    <t>Sr.No.</t>
  </si>
  <si>
    <t>Flat No</t>
  </si>
  <si>
    <t>CA Sq.Ft</t>
  </si>
  <si>
    <t>Reg. Amount</t>
  </si>
  <si>
    <t xml:space="preserve">Rate </t>
  </si>
  <si>
    <t>Stamp Duty</t>
  </si>
  <si>
    <t>Reg. Charges</t>
  </si>
  <si>
    <t>Gross Amount</t>
  </si>
  <si>
    <t>Rate on Gross Amount</t>
  </si>
  <si>
    <t xml:space="preserve">Realizable Value /                   Fair Market Value                        as on date in ₹
</t>
  </si>
  <si>
    <t>Final Realizable Value after completion of flat                           (Including Car parking, GST &amp; Other Charges) in ₹</t>
  </si>
  <si>
    <t>Expected Rent per month (After Completion)               in ₹</t>
  </si>
  <si>
    <t>Cost of Construction                                 in ₹</t>
  </si>
  <si>
    <t xml:space="preserve">Final Realizable Value after completion of flat                           (Including Car parking, GST &amp; Other Charges) in ₹
</t>
  </si>
  <si>
    <t>C WING 1 BHK</t>
  </si>
  <si>
    <t>C WING 2 BHK</t>
  </si>
  <si>
    <t>C WING 2BHK</t>
  </si>
  <si>
    <t>C WING 3 BHK</t>
  </si>
  <si>
    <t>C WING 4 BHK</t>
  </si>
  <si>
    <t>A WING 1 BHK</t>
  </si>
  <si>
    <t>A WING 3 BHK</t>
  </si>
  <si>
    <t>A WING 3BHK</t>
  </si>
  <si>
    <t>A WING 2 BHK</t>
  </si>
  <si>
    <t>B WING 1 BHK</t>
  </si>
  <si>
    <t>B WING 2 BHK</t>
  </si>
  <si>
    <t>B WING 3 BHK</t>
  </si>
  <si>
    <t xml:space="preserve">As per Builder Carpet Area in 
Sq. Ft.                      
</t>
  </si>
  <si>
    <t xml:space="preserve">Rate per 
Sq. ft. on Carpet Area 
in ₹
</t>
  </si>
  <si>
    <r>
      <t xml:space="preserve">Realizable Value /                   Fair Market Value                        as on date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</si>
  <si>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Final Realizable Value after completion of flat                           (Including Car parking, GST &amp; Other Charges)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</si>
  <si>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Expected Rent per month (After Completion)               in </t>
    </r>
    <r>
      <rPr>
        <b/>
        <sz val="7"/>
        <color theme="1"/>
        <rFont val="Rupee Foradian"/>
        <family val="2"/>
      </rPr>
      <t>`</t>
    </r>
  </si>
  <si>
    <r>
      <t xml:space="preserve">Cost of Construction                                 in </t>
    </r>
    <r>
      <rPr>
        <b/>
        <sz val="7"/>
        <color theme="1"/>
        <rFont val="Rupee Foradian"/>
        <family val="2"/>
      </rPr>
      <t>`</t>
    </r>
  </si>
  <si>
    <t>Sale / Rehab</t>
  </si>
  <si>
    <t>A - Sale</t>
  </si>
  <si>
    <t>A - Rehab</t>
  </si>
  <si>
    <t>B - Sale</t>
  </si>
  <si>
    <t>B - Rehab</t>
  </si>
  <si>
    <t>C - Sale</t>
  </si>
  <si>
    <t>C - Rehab</t>
  </si>
  <si>
    <t xml:space="preserve">Total </t>
  </si>
  <si>
    <t>Total (A + C)</t>
  </si>
  <si>
    <t xml:space="preserve">1 BHK - 02                        2 BHK - 16                                     3 BHK - 12                                                                                               </t>
  </si>
  <si>
    <t xml:space="preserve">2 BHK - 32                                     3 BHK - 03                                                                                               </t>
  </si>
  <si>
    <t>Total A</t>
  </si>
  <si>
    <t xml:space="preserve">1 BHK - 15                        2 BHK -26                                     3 BHK - 1                                                                                               </t>
  </si>
  <si>
    <t xml:space="preserve">1 BHK - 01                        2 BHK -35                                                                                                                          </t>
  </si>
  <si>
    <t>Total B</t>
  </si>
  <si>
    <t xml:space="preserve">1 BHK - 01                        2 BHK -32                                             3 BHK - 17                                     3.5 BHK - 14                                                                                                 </t>
  </si>
  <si>
    <t xml:space="preserve">                                    3 BHK - 01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</si>
</sst>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_ * #,##0.000_ ;_ * \-#,##0.000_ ;_ * &quot;-&quot;???_ ;_ @_ 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FF0000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rgb="FF000000"/>
      <name val="Arial Narrow"/>
      <family val="2"/>
    </font>
    <font>
      <b/>
      <sz val="11"/>
      <color rgb="FFFFFFFF"/>
      <name val="Open Sans"/>
      <family val="2"/>
    </font>
    <font>
      <sz val="11"/>
      <color rgb="FF333333"/>
      <name val="Arial Narrow"/>
      <family val="2"/>
    </font>
    <font>
      <sz val="9"/>
      <color rgb="FFFF0000"/>
      <name val="Arial Narrow"/>
      <family val="2"/>
    </font>
    <font>
      <b/>
      <sz val="9"/>
      <color rgb="FFFF0000"/>
      <name val="Arial Narrow"/>
      <family val="2"/>
    </font>
    <font>
      <b/>
      <sz val="7"/>
      <name val="Arial Narrow"/>
      <family val="2"/>
    </font>
    <font>
      <sz val="11"/>
      <name val="Calibri"/>
      <family val="2"/>
      <scheme val="minor"/>
    </font>
    <font>
      <sz val="9"/>
      <name val="Arial Narrow"/>
      <family val="2"/>
    </font>
    <font>
      <sz val="10"/>
      <name val="Arial Narrow"/>
      <family val="2"/>
    </font>
    <font>
      <b/>
      <sz val="9"/>
      <name val="Arial Narrow"/>
      <family val="2"/>
    </font>
    <font>
      <sz val="11"/>
      <color rgb="FFFF0000"/>
      <name val="Arial Narrow"/>
      <family val="2"/>
    </font>
    <font>
      <sz val="11"/>
      <name val="Arial Narrow"/>
      <family val="2"/>
    </font>
    <font>
      <sz val="11"/>
      <color rgb="FF333333"/>
      <name val="Open Sans"/>
      <family val="2"/>
    </font>
    <font>
      <b/>
      <sz val="14"/>
      <color theme="1"/>
      <name val="Arial Narrow"/>
      <family val="2"/>
    </font>
    <font>
      <b/>
      <sz val="7"/>
      <color theme="1"/>
      <name val="Arial Narrow"/>
      <family val="2"/>
    </font>
    <font>
      <b/>
      <sz val="7"/>
      <color theme="1"/>
      <name val="Rupee Foradian"/>
      <family val="2"/>
    </font>
    <font>
      <b/>
      <sz val="7"/>
      <color theme="1"/>
      <name val="Calibri"/>
      <family val="2"/>
    </font>
    <font>
      <sz val="9"/>
      <color rgb="FF000000"/>
      <name val="Arial Narrow"/>
      <family val="2"/>
    </font>
    <font>
      <b/>
      <sz val="11"/>
      <color rgb="FF000000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46">
    <xf numFmtId="0" fontId="0" fillId="0" borderId="0" xfId="0"/>
    <xf numFmtId="43" fontId="0" fillId="0" borderId="0" xfId="1" applyFont="1"/>
    <xf numFmtId="43" fontId="2" fillId="0" borderId="0" xfId="0" applyNumberFormat="1" applyFont="1"/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/>
    </xf>
    <xf numFmtId="0" fontId="9" fillId="0" borderId="0" xfId="0" applyFont="1" applyAlignment="1">
      <alignment horizontal="left" vertical="top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top" wrapText="1"/>
    </xf>
    <xf numFmtId="1" fontId="6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6" borderId="0" xfId="0" applyFont="1" applyFill="1"/>
    <xf numFmtId="0" fontId="7" fillId="5" borderId="0" xfId="0" applyFont="1" applyFill="1" applyAlignment="1">
      <alignment horizontal="center" vertical="center"/>
    </xf>
    <xf numFmtId="0" fontId="7" fillId="6" borderId="0" xfId="0" applyFont="1" applyFill="1"/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0" xfId="0" applyFont="1"/>
    <xf numFmtId="0" fontId="15" fillId="0" borderId="1" xfId="0" applyFont="1" applyBorder="1" applyAlignment="1">
      <alignment horizontal="center"/>
    </xf>
    <xf numFmtId="1" fontId="1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3" fontId="0" fillId="0" borderId="0" xfId="0" applyNumberFormat="1"/>
    <xf numFmtId="0" fontId="16" fillId="0" borderId="0" xfId="0" applyFont="1"/>
    <xf numFmtId="0" fontId="3" fillId="0" borderId="0" xfId="0" applyFont="1"/>
    <xf numFmtId="2" fontId="3" fillId="0" borderId="0" xfId="0" applyNumberFormat="1" applyFont="1"/>
    <xf numFmtId="1" fontId="17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/>
    </xf>
    <xf numFmtId="2" fontId="16" fillId="0" borderId="0" xfId="0" applyNumberFormat="1" applyFont="1"/>
    <xf numFmtId="1" fontId="15" fillId="0" borderId="1" xfId="0" applyNumberFormat="1" applyFont="1" applyBorder="1" applyAlignment="1">
      <alignment horizontal="center" vertical="center"/>
    </xf>
    <xf numFmtId="1" fontId="15" fillId="0" borderId="6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left" vertical="center"/>
    </xf>
    <xf numFmtId="164" fontId="1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1" fontId="6" fillId="0" borderId="3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1" fontId="6" fillId="0" borderId="6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8" fillId="0" borderId="0" xfId="0" applyFont="1"/>
    <xf numFmtId="43" fontId="6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0" fontId="7" fillId="0" borderId="1" xfId="0" applyFont="1" applyBorder="1"/>
    <xf numFmtId="43" fontId="18" fillId="0" borderId="0" xfId="1" applyFont="1"/>
    <xf numFmtId="0" fontId="19" fillId="0" borderId="0" xfId="0" applyFont="1"/>
    <xf numFmtId="43" fontId="6" fillId="0" borderId="0" xfId="0" applyNumberFormat="1" applyFont="1"/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43" fontId="6" fillId="0" borderId="0" xfId="1" applyFont="1" applyAlignment="1">
      <alignment horizontal="center" vertical="center"/>
    </xf>
    <xf numFmtId="1" fontId="7" fillId="7" borderId="1" xfId="1" applyNumberFormat="1" applyFont="1" applyFill="1" applyBorder="1" applyAlignment="1">
      <alignment horizontal="center" vertical="center"/>
    </xf>
    <xf numFmtId="1" fontId="7" fillId="7" borderId="1" xfId="0" applyNumberFormat="1" applyFont="1" applyFill="1" applyBorder="1" applyAlignment="1">
      <alignment horizontal="center" vertical="center"/>
    </xf>
    <xf numFmtId="43" fontId="6" fillId="0" borderId="0" xfId="0" applyNumberFormat="1" applyFont="1" applyAlignment="1">
      <alignment horizontal="center" vertical="center"/>
    </xf>
    <xf numFmtId="43" fontId="6" fillId="0" borderId="0" xfId="1" applyFont="1" applyBorder="1" applyAlignment="1">
      <alignment horizontal="center" vertical="center"/>
    </xf>
    <xf numFmtId="164" fontId="6" fillId="0" borderId="0" xfId="1" applyNumberFormat="1" applyFont="1" applyBorder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43" fontId="7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20" fillId="2" borderId="5" xfId="0" applyFont="1" applyFill="1" applyBorder="1" applyAlignment="1">
      <alignment vertical="top" wrapText="1"/>
    </xf>
    <xf numFmtId="0" fontId="20" fillId="3" borderId="5" xfId="0" applyFont="1" applyFill="1" applyBorder="1" applyAlignment="1">
      <alignment vertical="top" wrapText="1"/>
    </xf>
    <xf numFmtId="0" fontId="20" fillId="2" borderId="5" xfId="0" applyFont="1" applyFill="1" applyBorder="1" applyAlignment="1">
      <alignment vertical="center" wrapText="1"/>
    </xf>
    <xf numFmtId="0" fontId="20" fillId="3" borderId="5" xfId="0" applyFont="1" applyFill="1" applyBorder="1" applyAlignment="1">
      <alignment vertical="center" wrapText="1"/>
    </xf>
    <xf numFmtId="0" fontId="20" fillId="3" borderId="5" xfId="0" applyFont="1" applyFill="1" applyBorder="1" applyAlignment="1">
      <alignment horizontal="center" vertical="top" wrapText="1"/>
    </xf>
    <xf numFmtId="0" fontId="20" fillId="2" borderId="5" xfId="0" applyFont="1" applyFill="1" applyBorder="1" applyAlignment="1">
      <alignment horizontal="center" vertical="top" wrapText="1"/>
    </xf>
    <xf numFmtId="0" fontId="21" fillId="7" borderId="0" xfId="0" applyFont="1" applyFill="1"/>
    <xf numFmtId="0" fontId="22" fillId="0" borderId="3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164" fontId="4" fillId="0" borderId="1" xfId="1" applyNumberFormat="1" applyFont="1" applyFill="1" applyBorder="1" applyAlignment="1">
      <alignment horizontal="left"/>
    </xf>
    <xf numFmtId="164" fontId="4" fillId="0" borderId="1" xfId="1" applyNumberFormat="1" applyFont="1" applyFill="1" applyBorder="1" applyAlignment="1">
      <alignment horizontal="center"/>
    </xf>
    <xf numFmtId="1" fontId="4" fillId="0" borderId="1" xfId="2" applyNumberFormat="1" applyFont="1" applyBorder="1" applyAlignment="1">
      <alignment horizontal="center" vertical="top" wrapText="1"/>
    </xf>
    <xf numFmtId="164" fontId="5" fillId="0" borderId="1" xfId="1" applyNumberFormat="1" applyFont="1" applyFill="1" applyBorder="1" applyAlignment="1">
      <alignment horizontal="left"/>
    </xf>
    <xf numFmtId="164" fontId="5" fillId="0" borderId="1" xfId="1" applyNumberFormat="1" applyFont="1" applyFill="1" applyBorder="1" applyAlignment="1">
      <alignment horizontal="center"/>
    </xf>
    <xf numFmtId="1" fontId="5" fillId="0" borderId="1" xfId="2" applyNumberFormat="1" applyFont="1" applyBorder="1" applyAlignment="1">
      <alignment horizontal="center" vertical="top" wrapText="1"/>
    </xf>
    <xf numFmtId="0" fontId="22" fillId="0" borderId="15" xfId="0" applyFont="1" applyBorder="1" applyAlignment="1">
      <alignment horizontal="center" vertical="center" wrapText="1"/>
    </xf>
    <xf numFmtId="164" fontId="4" fillId="0" borderId="14" xfId="1" applyNumberFormat="1" applyFont="1" applyFill="1" applyBorder="1" applyAlignment="1">
      <alignment horizontal="center"/>
    </xf>
    <xf numFmtId="164" fontId="5" fillId="0" borderId="14" xfId="1" applyNumberFormat="1" applyFont="1" applyFill="1" applyBorder="1" applyAlignment="1">
      <alignment horizontal="center"/>
    </xf>
    <xf numFmtId="164" fontId="6" fillId="0" borderId="0" xfId="0" applyNumberFormat="1" applyFont="1"/>
    <xf numFmtId="0" fontId="25" fillId="0" borderId="1" xfId="0" applyFont="1" applyBorder="1" applyAlignment="1">
      <alignment horizontal="center"/>
    </xf>
    <xf numFmtId="0" fontId="25" fillId="0" borderId="6" xfId="0" applyFont="1" applyBorder="1" applyAlignment="1">
      <alignment horizontal="center"/>
    </xf>
    <xf numFmtId="0" fontId="26" fillId="0" borderId="1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1" fontId="15" fillId="0" borderId="2" xfId="0" applyNumberFormat="1" applyFont="1" applyBorder="1" applyAlignment="1">
      <alignment horizontal="center" vertical="center"/>
    </xf>
    <xf numFmtId="164" fontId="25" fillId="0" borderId="1" xfId="0" applyNumberFormat="1" applyFont="1" applyBorder="1" applyAlignment="1">
      <alignment horizontal="left" vertical="center"/>
    </xf>
    <xf numFmtId="164" fontId="25" fillId="0" borderId="2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left" vertical="center"/>
    </xf>
    <xf numFmtId="164" fontId="11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" fontId="27" fillId="0" borderId="1" xfId="0" applyNumberFormat="1" applyFont="1" applyBorder="1" applyAlignment="1">
      <alignment horizontal="center" vertical="center"/>
    </xf>
    <xf numFmtId="1" fontId="27" fillId="4" borderId="1" xfId="0" applyNumberFormat="1" applyFont="1" applyFill="1" applyBorder="1" applyAlignment="1">
      <alignment horizontal="center" vertical="center"/>
    </xf>
    <xf numFmtId="164" fontId="27" fillId="0" borderId="1" xfId="0" applyNumberFormat="1" applyFont="1" applyBorder="1" applyAlignment="1">
      <alignment horizontal="left" vertical="center"/>
    </xf>
    <xf numFmtId="164" fontId="27" fillId="0" borderId="1" xfId="0" applyNumberFormat="1" applyFont="1" applyBorder="1" applyAlignment="1">
      <alignment horizontal="center" vertical="center"/>
    </xf>
    <xf numFmtId="43" fontId="28" fillId="0" borderId="1" xfId="1" applyFont="1" applyBorder="1" applyAlignment="1">
      <alignment horizontal="center" vertical="center"/>
    </xf>
    <xf numFmtId="43" fontId="27" fillId="0" borderId="1" xfId="1" applyFont="1" applyBorder="1" applyAlignment="1">
      <alignment horizontal="center" vertical="center"/>
    </xf>
    <xf numFmtId="164" fontId="11" fillId="4" borderId="1" xfId="0" applyNumberFormat="1" applyFont="1" applyFill="1" applyBorder="1" applyAlignment="1">
      <alignment horizontal="left" vertical="center"/>
    </xf>
    <xf numFmtId="164" fontId="11" fillId="4" borderId="1" xfId="0" applyNumberFormat="1" applyFont="1" applyFill="1" applyBorder="1" applyAlignment="1">
      <alignment horizontal="center" vertical="center"/>
    </xf>
    <xf numFmtId="164" fontId="7" fillId="0" borderId="1" xfId="1" applyNumberFormat="1" applyFont="1" applyBorder="1"/>
    <xf numFmtId="164" fontId="6" fillId="0" borderId="1" xfId="0" applyNumberFormat="1" applyFont="1" applyBorder="1" applyAlignment="1">
      <alignment horizontal="center" vertical="center"/>
    </xf>
    <xf numFmtId="0" fontId="7" fillId="7" borderId="1" xfId="0" applyFont="1" applyFill="1" applyBorder="1" applyAlignment="1">
      <alignment horizontal="center"/>
    </xf>
    <xf numFmtId="164" fontId="7" fillId="7" borderId="1" xfId="1" applyNumberFormat="1" applyFont="1" applyFill="1" applyBorder="1" applyAlignment="1">
      <alignment horizontal="center"/>
    </xf>
    <xf numFmtId="0" fontId="7" fillId="7" borderId="1" xfId="0" applyFont="1" applyFill="1" applyBorder="1"/>
    <xf numFmtId="0" fontId="1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" fontId="6" fillId="0" borderId="14" xfId="0" applyNumberFormat="1" applyFont="1" applyBorder="1" applyAlignment="1">
      <alignment horizontal="center" vertical="center"/>
    </xf>
    <xf numFmtId="1" fontId="6" fillId="0" borderId="15" xfId="0" applyNumberFormat="1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" fontId="6" fillId="0" borderId="8" xfId="0" applyNumberFormat="1" applyFont="1" applyBorder="1" applyAlignment="1">
      <alignment horizontal="center" vertical="center"/>
    </xf>
    <xf numFmtId="1" fontId="6" fillId="0" borderId="9" xfId="0" applyNumberFormat="1" applyFont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/>
    </xf>
    <xf numFmtId="1" fontId="6" fillId="0" borderId="10" xfId="0" applyNumberFormat="1" applyFont="1" applyBorder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" fontId="6" fillId="0" borderId="7" xfId="0" applyNumberFormat="1" applyFont="1" applyBorder="1" applyAlignment="1">
      <alignment horizontal="center" vertical="center"/>
    </xf>
    <xf numFmtId="1" fontId="6" fillId="0" borderId="11" xfId="0" applyNumberFormat="1" applyFont="1" applyBorder="1" applyAlignment="1">
      <alignment horizontal="center" vertical="center"/>
    </xf>
    <xf numFmtId="1" fontId="6" fillId="0" borderId="12" xfId="0" applyNumberFormat="1" applyFont="1" applyBorder="1" applyAlignment="1">
      <alignment horizontal="center" vertical="center"/>
    </xf>
    <xf numFmtId="1" fontId="6" fillId="0" borderId="13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" fontId="6" fillId="7" borderId="0" xfId="0" applyNumberFormat="1" applyFont="1" applyFill="1" applyAlignment="1">
      <alignment horizontal="center"/>
    </xf>
    <xf numFmtId="0" fontId="20" fillId="7" borderId="5" xfId="0" applyFont="1" applyFill="1" applyBorder="1" applyAlignment="1">
      <alignment horizontal="center" vertical="top" wrapText="1"/>
    </xf>
    <xf numFmtId="0" fontId="20" fillId="7" borderId="5" xfId="0" applyFont="1" applyFill="1" applyBorder="1" applyAlignment="1">
      <alignment vertical="center" wrapText="1"/>
    </xf>
    <xf numFmtId="0" fontId="20" fillId="7" borderId="5" xfId="0" applyFont="1" applyFill="1" applyBorder="1" applyAlignment="1">
      <alignment vertical="top" wrapText="1"/>
    </xf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26</xdr:col>
      <xdr:colOff>583318</xdr:colOff>
      <xdr:row>35</xdr:row>
      <xdr:rowOff>172518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FD45855-FAD3-61ED-8304-65D281FFC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432918" cy="7649643"/>
        </a:xfrm>
        <a:prstGeom prst="rect">
          <a:avLst/>
        </a:prstGeom>
      </xdr:spPr>
    </xdr:pic>
    <xdr:clientData/>
  </xdr:twoCellAnchor>
  <xdr:twoCellAnchor editAs="oneCell">
    <xdr:from>
      <xdr:col>1</xdr:col>
      <xdr:colOff>333375</xdr:colOff>
      <xdr:row>35</xdr:row>
      <xdr:rowOff>190500</xdr:rowOff>
    </xdr:from>
    <xdr:to>
      <xdr:col>26</xdr:col>
      <xdr:colOff>373782</xdr:colOff>
      <xdr:row>52</xdr:row>
      <xdr:rowOff>38576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11BA7ED-5D9B-F568-B528-7310A2F059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695" t="-838" r="-1223" b="838"/>
        <a:stretch/>
      </xdr:blipFill>
      <xdr:spPr>
        <a:xfrm>
          <a:off x="942975" y="7667625"/>
          <a:ext cx="15280407" cy="34104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M67"/>
  <sheetViews>
    <sheetView zoomScale="160" zoomScaleNormal="160" workbookViewId="0">
      <selection activeCell="E1" sqref="E1:E1048576"/>
    </sheetView>
  </sheetViews>
  <sheetFormatPr defaultRowHeight="16.5" x14ac:dyDescent="0.3"/>
  <cols>
    <col min="1" max="1" width="4" style="29" customWidth="1"/>
    <col min="2" max="2" width="5.140625" style="29" customWidth="1"/>
    <col min="3" max="3" width="4.28515625" style="29" customWidth="1"/>
    <col min="4" max="4" width="6" style="30" customWidth="1"/>
    <col min="5" max="5" width="7.140625" style="31" customWidth="1"/>
    <col min="6" max="6" width="6" style="59" customWidth="1"/>
    <col min="7" max="7" width="6.7109375" style="5" customWidth="1"/>
    <col min="8" max="8" width="11.42578125" style="5" customWidth="1"/>
    <col min="9" max="9" width="10.85546875" style="5" customWidth="1"/>
    <col min="10" max="10" width="7.140625" style="5" customWidth="1"/>
    <col min="11" max="11" width="10.140625" style="5" customWidth="1"/>
    <col min="12" max="12" width="7.28515625" style="62" customWidth="1"/>
    <col min="13" max="13" width="10.42578125" style="5" bestFit="1" customWidth="1"/>
    <col min="14" max="14" width="9.140625" style="5"/>
    <col min="15" max="15" width="11.7109375" style="5" bestFit="1" customWidth="1"/>
    <col min="16" max="16384" width="9.140625" style="5"/>
  </cols>
  <sheetData>
    <row r="1" spans="1:13" s="59" customFormat="1" ht="54.75" customHeight="1" x14ac:dyDescent="0.3">
      <c r="A1" s="21" t="s">
        <v>1</v>
      </c>
      <c r="B1" s="22" t="s">
        <v>0</v>
      </c>
      <c r="C1" s="22" t="s">
        <v>2</v>
      </c>
      <c r="D1" s="22" t="s">
        <v>11</v>
      </c>
      <c r="E1" s="22" t="s">
        <v>75</v>
      </c>
      <c r="F1" s="23" t="s">
        <v>13</v>
      </c>
      <c r="G1" s="80" t="s">
        <v>76</v>
      </c>
      <c r="H1" s="81" t="s">
        <v>58</v>
      </c>
      <c r="I1" s="82" t="s">
        <v>59</v>
      </c>
      <c r="J1" s="82" t="s">
        <v>60</v>
      </c>
      <c r="K1" s="82" t="s">
        <v>61</v>
      </c>
      <c r="L1" s="82" t="s">
        <v>81</v>
      </c>
    </row>
    <row r="2" spans="1:13" hidden="1" x14ac:dyDescent="0.3">
      <c r="A2" s="25">
        <v>1</v>
      </c>
      <c r="B2" s="26">
        <v>101</v>
      </c>
      <c r="C2" s="26">
        <v>1</v>
      </c>
      <c r="D2" s="37" t="s">
        <v>12</v>
      </c>
      <c r="E2" s="27">
        <v>624</v>
      </c>
      <c r="F2" s="26">
        <f>E2*1.1</f>
        <v>686.40000000000009</v>
      </c>
      <c r="G2" s="83">
        <v>27000</v>
      </c>
      <c r="H2" s="84">
        <v>0</v>
      </c>
      <c r="I2" s="85">
        <f>ROUND(H2*1.13,0)</f>
        <v>0</v>
      </c>
      <c r="J2" s="86">
        <f t="shared" ref="J2:J66" si="0">MROUND((I2*0.025/12),500)</f>
        <v>0</v>
      </c>
      <c r="K2" s="85">
        <f>F2*3000</f>
        <v>2059200.0000000002</v>
      </c>
      <c r="L2" s="27" t="s">
        <v>40</v>
      </c>
      <c r="M2" s="60"/>
    </row>
    <row r="3" spans="1:13" hidden="1" x14ac:dyDescent="0.3">
      <c r="A3" s="25">
        <v>2</v>
      </c>
      <c r="B3" s="26">
        <v>102</v>
      </c>
      <c r="C3" s="26">
        <v>1</v>
      </c>
      <c r="D3" s="37" t="s">
        <v>12</v>
      </c>
      <c r="E3" s="27">
        <v>624</v>
      </c>
      <c r="F3" s="26">
        <f t="shared" ref="F3:F66" si="1">E3*1.1</f>
        <v>686.40000000000009</v>
      </c>
      <c r="G3" s="83">
        <f>G2</f>
        <v>27000</v>
      </c>
      <c r="H3" s="84">
        <v>0</v>
      </c>
      <c r="I3" s="85">
        <f t="shared" ref="I3:I66" si="2">ROUND(H3*1.13,0)</f>
        <v>0</v>
      </c>
      <c r="J3" s="86">
        <f t="shared" si="0"/>
        <v>0</v>
      </c>
      <c r="K3" s="85">
        <f t="shared" ref="K3:K66" si="3">F3*3000</f>
        <v>2059200.0000000002</v>
      </c>
      <c r="L3" s="27" t="s">
        <v>40</v>
      </c>
      <c r="M3" s="60"/>
    </row>
    <row r="4" spans="1:13" hidden="1" x14ac:dyDescent="0.3">
      <c r="A4" s="25">
        <v>3</v>
      </c>
      <c r="B4" s="26">
        <v>103</v>
      </c>
      <c r="C4" s="26">
        <v>1</v>
      </c>
      <c r="D4" s="37" t="s">
        <v>15</v>
      </c>
      <c r="E4" s="27">
        <v>795</v>
      </c>
      <c r="F4" s="26">
        <f t="shared" si="1"/>
        <v>874.50000000000011</v>
      </c>
      <c r="G4" s="83">
        <f>G3</f>
        <v>27000</v>
      </c>
      <c r="H4" s="84">
        <f t="shared" ref="H4:H66" si="4">E4*G4</f>
        <v>21465000</v>
      </c>
      <c r="I4" s="85">
        <f t="shared" si="2"/>
        <v>24255450</v>
      </c>
      <c r="J4" s="86">
        <f t="shared" si="0"/>
        <v>50500</v>
      </c>
      <c r="K4" s="85">
        <f t="shared" si="3"/>
        <v>2623500.0000000005</v>
      </c>
      <c r="L4" s="27" t="s">
        <v>39</v>
      </c>
      <c r="M4" s="60"/>
    </row>
    <row r="5" spans="1:13" hidden="1" x14ac:dyDescent="0.3">
      <c r="A5" s="25">
        <v>4</v>
      </c>
      <c r="B5" s="26">
        <v>104</v>
      </c>
      <c r="C5" s="26">
        <v>1</v>
      </c>
      <c r="D5" s="37" t="s">
        <v>12</v>
      </c>
      <c r="E5" s="27">
        <v>624</v>
      </c>
      <c r="F5" s="26">
        <f t="shared" si="1"/>
        <v>686.40000000000009</v>
      </c>
      <c r="G5" s="83">
        <f>G4</f>
        <v>27000</v>
      </c>
      <c r="H5" s="84">
        <v>0</v>
      </c>
      <c r="I5" s="85">
        <f t="shared" si="2"/>
        <v>0</v>
      </c>
      <c r="J5" s="86">
        <f t="shared" si="0"/>
        <v>0</v>
      </c>
      <c r="K5" s="85">
        <f t="shared" si="3"/>
        <v>2059200.0000000002</v>
      </c>
      <c r="L5" s="27" t="s">
        <v>40</v>
      </c>
      <c r="M5" s="60"/>
    </row>
    <row r="6" spans="1:13" hidden="1" x14ac:dyDescent="0.3">
      <c r="A6" s="25">
        <v>5</v>
      </c>
      <c r="B6" s="26">
        <v>201</v>
      </c>
      <c r="C6" s="26">
        <v>2</v>
      </c>
      <c r="D6" s="37" t="s">
        <v>12</v>
      </c>
      <c r="E6" s="27">
        <v>624</v>
      </c>
      <c r="F6" s="26">
        <f t="shared" si="1"/>
        <v>686.40000000000009</v>
      </c>
      <c r="G6" s="83">
        <f>G5+90</f>
        <v>27090</v>
      </c>
      <c r="H6" s="84">
        <v>0</v>
      </c>
      <c r="I6" s="85">
        <f t="shared" si="2"/>
        <v>0</v>
      </c>
      <c r="J6" s="86">
        <f t="shared" si="0"/>
        <v>0</v>
      </c>
      <c r="K6" s="85">
        <f t="shared" si="3"/>
        <v>2059200.0000000002</v>
      </c>
      <c r="L6" s="27" t="s">
        <v>40</v>
      </c>
      <c r="M6" s="60"/>
    </row>
    <row r="7" spans="1:13" hidden="1" x14ac:dyDescent="0.3">
      <c r="A7" s="25">
        <v>6</v>
      </c>
      <c r="B7" s="26">
        <v>202</v>
      </c>
      <c r="C7" s="26">
        <v>2</v>
      </c>
      <c r="D7" s="37" t="s">
        <v>12</v>
      </c>
      <c r="E7" s="27">
        <v>624</v>
      </c>
      <c r="F7" s="26">
        <f t="shared" si="1"/>
        <v>686.40000000000009</v>
      </c>
      <c r="G7" s="83">
        <f>G6</f>
        <v>27090</v>
      </c>
      <c r="H7" s="84">
        <v>0</v>
      </c>
      <c r="I7" s="85">
        <f t="shared" si="2"/>
        <v>0</v>
      </c>
      <c r="J7" s="86">
        <f t="shared" si="0"/>
        <v>0</v>
      </c>
      <c r="K7" s="85">
        <f t="shared" si="3"/>
        <v>2059200.0000000002</v>
      </c>
      <c r="L7" s="27" t="s">
        <v>40</v>
      </c>
    </row>
    <row r="8" spans="1:13" hidden="1" x14ac:dyDescent="0.3">
      <c r="A8" s="25">
        <v>7</v>
      </c>
      <c r="B8" s="26">
        <v>203</v>
      </c>
      <c r="C8" s="26">
        <v>2</v>
      </c>
      <c r="D8" s="37" t="s">
        <v>15</v>
      </c>
      <c r="E8" s="27">
        <v>795</v>
      </c>
      <c r="F8" s="26">
        <f t="shared" si="1"/>
        <v>874.50000000000011</v>
      </c>
      <c r="G8" s="83">
        <f>G7</f>
        <v>27090</v>
      </c>
      <c r="H8" s="84">
        <f t="shared" si="4"/>
        <v>21536550</v>
      </c>
      <c r="I8" s="85">
        <f t="shared" si="2"/>
        <v>24336302</v>
      </c>
      <c r="J8" s="86">
        <f t="shared" si="0"/>
        <v>50500</v>
      </c>
      <c r="K8" s="85">
        <f t="shared" si="3"/>
        <v>2623500.0000000005</v>
      </c>
      <c r="L8" s="27" t="s">
        <v>39</v>
      </c>
    </row>
    <row r="9" spans="1:13" hidden="1" x14ac:dyDescent="0.3">
      <c r="A9" s="25">
        <v>8</v>
      </c>
      <c r="B9" s="26">
        <v>204</v>
      </c>
      <c r="C9" s="26">
        <v>2</v>
      </c>
      <c r="D9" s="37" t="s">
        <v>12</v>
      </c>
      <c r="E9" s="27">
        <v>624</v>
      </c>
      <c r="F9" s="26">
        <f t="shared" si="1"/>
        <v>686.40000000000009</v>
      </c>
      <c r="G9" s="83">
        <f>G8</f>
        <v>27090</v>
      </c>
      <c r="H9" s="84">
        <v>0</v>
      </c>
      <c r="I9" s="85">
        <f t="shared" si="2"/>
        <v>0</v>
      </c>
      <c r="J9" s="86">
        <f t="shared" si="0"/>
        <v>0</v>
      </c>
      <c r="K9" s="85">
        <f t="shared" si="3"/>
        <v>2059200.0000000002</v>
      </c>
      <c r="L9" s="27" t="s">
        <v>40</v>
      </c>
    </row>
    <row r="10" spans="1:13" hidden="1" x14ac:dyDescent="0.3">
      <c r="A10" s="25">
        <v>9</v>
      </c>
      <c r="B10" s="26">
        <v>301</v>
      </c>
      <c r="C10" s="26">
        <v>3</v>
      </c>
      <c r="D10" s="27" t="s">
        <v>12</v>
      </c>
      <c r="E10" s="27">
        <v>624</v>
      </c>
      <c r="F10" s="26">
        <f t="shared" si="1"/>
        <v>686.40000000000009</v>
      </c>
      <c r="G10" s="83">
        <f>G9+90</f>
        <v>27180</v>
      </c>
      <c r="H10" s="84">
        <v>0</v>
      </c>
      <c r="I10" s="85">
        <f t="shared" si="2"/>
        <v>0</v>
      </c>
      <c r="J10" s="86">
        <f t="shared" si="0"/>
        <v>0</v>
      </c>
      <c r="K10" s="85">
        <f t="shared" si="3"/>
        <v>2059200.0000000002</v>
      </c>
      <c r="L10" s="27" t="s">
        <v>40</v>
      </c>
    </row>
    <row r="11" spans="1:13" hidden="1" x14ac:dyDescent="0.3">
      <c r="A11" s="25">
        <v>10</v>
      </c>
      <c r="B11" s="26">
        <v>302</v>
      </c>
      <c r="C11" s="26">
        <v>3</v>
      </c>
      <c r="D11" s="27" t="s">
        <v>12</v>
      </c>
      <c r="E11" s="27">
        <v>624</v>
      </c>
      <c r="F11" s="26">
        <f t="shared" si="1"/>
        <v>686.40000000000009</v>
      </c>
      <c r="G11" s="83">
        <f>G10</f>
        <v>27180</v>
      </c>
      <c r="H11" s="84">
        <v>0</v>
      </c>
      <c r="I11" s="85">
        <f t="shared" si="2"/>
        <v>0</v>
      </c>
      <c r="J11" s="86">
        <f t="shared" si="0"/>
        <v>0</v>
      </c>
      <c r="K11" s="85">
        <f t="shared" si="3"/>
        <v>2059200.0000000002</v>
      </c>
      <c r="L11" s="27" t="s">
        <v>40</v>
      </c>
    </row>
    <row r="12" spans="1:13" hidden="1" x14ac:dyDescent="0.3">
      <c r="A12" s="25">
        <v>11</v>
      </c>
      <c r="B12" s="26">
        <v>303</v>
      </c>
      <c r="C12" s="26">
        <v>3</v>
      </c>
      <c r="D12" s="27" t="s">
        <v>15</v>
      </c>
      <c r="E12" s="27">
        <v>795</v>
      </c>
      <c r="F12" s="26">
        <f t="shared" si="1"/>
        <v>874.50000000000011</v>
      </c>
      <c r="G12" s="83">
        <f>G11</f>
        <v>27180</v>
      </c>
      <c r="H12" s="84">
        <f t="shared" si="4"/>
        <v>21608100</v>
      </c>
      <c r="I12" s="85">
        <f t="shared" si="2"/>
        <v>24417153</v>
      </c>
      <c r="J12" s="86">
        <f t="shared" si="0"/>
        <v>51000</v>
      </c>
      <c r="K12" s="85">
        <f t="shared" si="3"/>
        <v>2623500.0000000005</v>
      </c>
      <c r="L12" s="27" t="s">
        <v>39</v>
      </c>
    </row>
    <row r="13" spans="1:13" hidden="1" x14ac:dyDescent="0.3">
      <c r="A13" s="25">
        <v>12</v>
      </c>
      <c r="B13" s="26">
        <v>304</v>
      </c>
      <c r="C13" s="26">
        <v>3</v>
      </c>
      <c r="D13" s="27" t="s">
        <v>12</v>
      </c>
      <c r="E13" s="27">
        <v>624</v>
      </c>
      <c r="F13" s="26">
        <f t="shared" si="1"/>
        <v>686.40000000000009</v>
      </c>
      <c r="G13" s="83">
        <f>G12</f>
        <v>27180</v>
      </c>
      <c r="H13" s="84">
        <v>0</v>
      </c>
      <c r="I13" s="85">
        <f t="shared" si="2"/>
        <v>0</v>
      </c>
      <c r="J13" s="86">
        <f t="shared" si="0"/>
        <v>0</v>
      </c>
      <c r="K13" s="85">
        <f t="shared" si="3"/>
        <v>2059200.0000000002</v>
      </c>
      <c r="L13" s="27" t="s">
        <v>40</v>
      </c>
    </row>
    <row r="14" spans="1:13" hidden="1" x14ac:dyDescent="0.3">
      <c r="A14" s="25">
        <v>13</v>
      </c>
      <c r="B14" s="26">
        <v>401</v>
      </c>
      <c r="C14" s="26">
        <v>4</v>
      </c>
      <c r="D14" s="27" t="s">
        <v>12</v>
      </c>
      <c r="E14" s="27">
        <v>624</v>
      </c>
      <c r="F14" s="26">
        <f t="shared" si="1"/>
        <v>686.40000000000009</v>
      </c>
      <c r="G14" s="83">
        <f>G13+90</f>
        <v>27270</v>
      </c>
      <c r="H14" s="84">
        <v>0</v>
      </c>
      <c r="I14" s="85">
        <f t="shared" si="2"/>
        <v>0</v>
      </c>
      <c r="J14" s="86">
        <f t="shared" si="0"/>
        <v>0</v>
      </c>
      <c r="K14" s="85">
        <f t="shared" si="3"/>
        <v>2059200.0000000002</v>
      </c>
      <c r="L14" s="27" t="s">
        <v>40</v>
      </c>
    </row>
    <row r="15" spans="1:13" hidden="1" x14ac:dyDescent="0.3">
      <c r="A15" s="25">
        <v>14</v>
      </c>
      <c r="B15" s="26">
        <v>402</v>
      </c>
      <c r="C15" s="26">
        <v>4</v>
      </c>
      <c r="D15" s="27" t="s">
        <v>12</v>
      </c>
      <c r="E15" s="27">
        <v>624</v>
      </c>
      <c r="F15" s="26">
        <f t="shared" si="1"/>
        <v>686.40000000000009</v>
      </c>
      <c r="G15" s="83">
        <f>G14</f>
        <v>27270</v>
      </c>
      <c r="H15" s="84">
        <v>0</v>
      </c>
      <c r="I15" s="85">
        <f t="shared" si="2"/>
        <v>0</v>
      </c>
      <c r="J15" s="86">
        <f t="shared" si="0"/>
        <v>0</v>
      </c>
      <c r="K15" s="85">
        <f t="shared" si="3"/>
        <v>2059200.0000000002</v>
      </c>
      <c r="L15" s="27" t="s">
        <v>40</v>
      </c>
    </row>
    <row r="16" spans="1:13" hidden="1" x14ac:dyDescent="0.3">
      <c r="A16" s="25">
        <v>15</v>
      </c>
      <c r="B16" s="26">
        <v>403</v>
      </c>
      <c r="C16" s="26">
        <v>4</v>
      </c>
      <c r="D16" s="27" t="s">
        <v>15</v>
      </c>
      <c r="E16" s="27">
        <v>795</v>
      </c>
      <c r="F16" s="26">
        <f t="shared" si="1"/>
        <v>874.50000000000011</v>
      </c>
      <c r="G16" s="83">
        <f>G15</f>
        <v>27270</v>
      </c>
      <c r="H16" s="84">
        <f t="shared" si="4"/>
        <v>21679650</v>
      </c>
      <c r="I16" s="85">
        <f t="shared" si="2"/>
        <v>24498005</v>
      </c>
      <c r="J16" s="86">
        <f t="shared" si="0"/>
        <v>51000</v>
      </c>
      <c r="K16" s="85">
        <f t="shared" si="3"/>
        <v>2623500.0000000005</v>
      </c>
      <c r="L16" s="27" t="s">
        <v>39</v>
      </c>
    </row>
    <row r="17" spans="1:13" hidden="1" x14ac:dyDescent="0.3">
      <c r="A17" s="25">
        <v>16</v>
      </c>
      <c r="B17" s="26">
        <v>404</v>
      </c>
      <c r="C17" s="26">
        <v>4</v>
      </c>
      <c r="D17" s="27" t="s">
        <v>12</v>
      </c>
      <c r="E17" s="27">
        <v>624</v>
      </c>
      <c r="F17" s="26">
        <f t="shared" si="1"/>
        <v>686.40000000000009</v>
      </c>
      <c r="G17" s="83">
        <f>G16</f>
        <v>27270</v>
      </c>
      <c r="H17" s="84">
        <v>0</v>
      </c>
      <c r="I17" s="85">
        <f t="shared" si="2"/>
        <v>0</v>
      </c>
      <c r="J17" s="86">
        <f t="shared" si="0"/>
        <v>0</v>
      </c>
      <c r="K17" s="85">
        <f t="shared" si="3"/>
        <v>2059200.0000000002</v>
      </c>
      <c r="L17" s="27" t="s">
        <v>40</v>
      </c>
    </row>
    <row r="18" spans="1:13" hidden="1" x14ac:dyDescent="0.3">
      <c r="A18" s="25">
        <v>17</v>
      </c>
      <c r="B18" s="26">
        <v>501</v>
      </c>
      <c r="C18" s="26">
        <v>5</v>
      </c>
      <c r="D18" s="27" t="s">
        <v>12</v>
      </c>
      <c r="E18" s="27">
        <v>624</v>
      </c>
      <c r="F18" s="26">
        <f t="shared" si="1"/>
        <v>686.40000000000009</v>
      </c>
      <c r="G18" s="83">
        <f>G17+90</f>
        <v>27360</v>
      </c>
      <c r="H18" s="84">
        <v>0</v>
      </c>
      <c r="I18" s="85">
        <f t="shared" si="2"/>
        <v>0</v>
      </c>
      <c r="J18" s="86">
        <f t="shared" si="0"/>
        <v>0</v>
      </c>
      <c r="K18" s="85">
        <f t="shared" si="3"/>
        <v>2059200.0000000002</v>
      </c>
      <c r="L18" s="27" t="s">
        <v>40</v>
      </c>
    </row>
    <row r="19" spans="1:13" hidden="1" x14ac:dyDescent="0.3">
      <c r="A19" s="25">
        <v>18</v>
      </c>
      <c r="B19" s="26">
        <v>502</v>
      </c>
      <c r="C19" s="26">
        <v>5</v>
      </c>
      <c r="D19" s="27" t="s">
        <v>12</v>
      </c>
      <c r="E19" s="27">
        <v>624</v>
      </c>
      <c r="F19" s="26">
        <f t="shared" si="1"/>
        <v>686.40000000000009</v>
      </c>
      <c r="G19" s="83">
        <f>G18</f>
        <v>27360</v>
      </c>
      <c r="H19" s="84">
        <v>0</v>
      </c>
      <c r="I19" s="85">
        <f t="shared" si="2"/>
        <v>0</v>
      </c>
      <c r="J19" s="86">
        <f t="shared" si="0"/>
        <v>0</v>
      </c>
      <c r="K19" s="85">
        <f t="shared" si="3"/>
        <v>2059200.0000000002</v>
      </c>
      <c r="L19" s="27" t="s">
        <v>40</v>
      </c>
    </row>
    <row r="20" spans="1:13" hidden="1" x14ac:dyDescent="0.3">
      <c r="A20" s="25">
        <v>19</v>
      </c>
      <c r="B20" s="26">
        <v>503</v>
      </c>
      <c r="C20" s="26">
        <v>5</v>
      </c>
      <c r="D20" s="27" t="s">
        <v>15</v>
      </c>
      <c r="E20" s="27">
        <v>795</v>
      </c>
      <c r="F20" s="26">
        <f t="shared" si="1"/>
        <v>874.50000000000011</v>
      </c>
      <c r="G20" s="83">
        <f>G19</f>
        <v>27360</v>
      </c>
      <c r="H20" s="84">
        <f t="shared" si="4"/>
        <v>21751200</v>
      </c>
      <c r="I20" s="85">
        <f t="shared" si="2"/>
        <v>24578856</v>
      </c>
      <c r="J20" s="86">
        <f t="shared" si="0"/>
        <v>51000</v>
      </c>
      <c r="K20" s="85">
        <f t="shared" si="3"/>
        <v>2623500.0000000005</v>
      </c>
      <c r="L20" s="27" t="s">
        <v>39</v>
      </c>
    </row>
    <row r="21" spans="1:13" hidden="1" x14ac:dyDescent="0.3">
      <c r="A21" s="25">
        <v>20</v>
      </c>
      <c r="B21" s="26">
        <v>504</v>
      </c>
      <c r="C21" s="26">
        <v>5</v>
      </c>
      <c r="D21" s="27" t="s">
        <v>12</v>
      </c>
      <c r="E21" s="27">
        <v>624</v>
      </c>
      <c r="F21" s="26">
        <f t="shared" si="1"/>
        <v>686.40000000000009</v>
      </c>
      <c r="G21" s="83">
        <f>G20</f>
        <v>27360</v>
      </c>
      <c r="H21" s="84">
        <v>0</v>
      </c>
      <c r="I21" s="85">
        <f t="shared" si="2"/>
        <v>0</v>
      </c>
      <c r="J21" s="86">
        <f t="shared" si="0"/>
        <v>0</v>
      </c>
      <c r="K21" s="85">
        <f t="shared" si="3"/>
        <v>2059200.0000000002</v>
      </c>
      <c r="L21" s="27" t="s">
        <v>40</v>
      </c>
    </row>
    <row r="22" spans="1:13" hidden="1" x14ac:dyDescent="0.3">
      <c r="A22" s="25">
        <v>21</v>
      </c>
      <c r="B22" s="26">
        <v>601</v>
      </c>
      <c r="C22" s="26">
        <v>6</v>
      </c>
      <c r="D22" s="27" t="s">
        <v>12</v>
      </c>
      <c r="E22" s="27">
        <v>624</v>
      </c>
      <c r="F22" s="26">
        <f t="shared" si="1"/>
        <v>686.40000000000009</v>
      </c>
      <c r="G22" s="83">
        <f>G21+90</f>
        <v>27450</v>
      </c>
      <c r="H22" s="84">
        <v>0</v>
      </c>
      <c r="I22" s="85">
        <f t="shared" si="2"/>
        <v>0</v>
      </c>
      <c r="J22" s="86">
        <f t="shared" si="0"/>
        <v>0</v>
      </c>
      <c r="K22" s="85">
        <f t="shared" si="3"/>
        <v>2059200.0000000002</v>
      </c>
      <c r="L22" s="27" t="s">
        <v>40</v>
      </c>
    </row>
    <row r="23" spans="1:13" hidden="1" x14ac:dyDescent="0.3">
      <c r="A23" s="25">
        <v>22</v>
      </c>
      <c r="B23" s="26">
        <v>602</v>
      </c>
      <c r="C23" s="26">
        <v>6</v>
      </c>
      <c r="D23" s="27" t="s">
        <v>12</v>
      </c>
      <c r="E23" s="27">
        <v>624</v>
      </c>
      <c r="F23" s="26">
        <f t="shared" si="1"/>
        <v>686.40000000000009</v>
      </c>
      <c r="G23" s="83">
        <f>G22</f>
        <v>27450</v>
      </c>
      <c r="H23" s="84">
        <v>0</v>
      </c>
      <c r="I23" s="85">
        <f t="shared" si="2"/>
        <v>0</v>
      </c>
      <c r="J23" s="86">
        <f t="shared" si="0"/>
        <v>0</v>
      </c>
      <c r="K23" s="85">
        <f t="shared" si="3"/>
        <v>2059200.0000000002</v>
      </c>
      <c r="L23" s="27" t="s">
        <v>40</v>
      </c>
      <c r="M23" s="60"/>
    </row>
    <row r="24" spans="1:13" hidden="1" x14ac:dyDescent="0.3">
      <c r="A24" s="25">
        <v>23</v>
      </c>
      <c r="B24" s="26">
        <v>603</v>
      </c>
      <c r="C24" s="26">
        <v>6</v>
      </c>
      <c r="D24" s="27" t="s">
        <v>15</v>
      </c>
      <c r="E24" s="27">
        <v>795</v>
      </c>
      <c r="F24" s="26">
        <f t="shared" si="1"/>
        <v>874.50000000000011</v>
      </c>
      <c r="G24" s="83">
        <f>G23</f>
        <v>27450</v>
      </c>
      <c r="H24" s="84">
        <f t="shared" si="4"/>
        <v>21822750</v>
      </c>
      <c r="I24" s="85">
        <f t="shared" si="2"/>
        <v>24659708</v>
      </c>
      <c r="J24" s="86">
        <f t="shared" si="0"/>
        <v>51500</v>
      </c>
      <c r="K24" s="85">
        <f t="shared" si="3"/>
        <v>2623500.0000000005</v>
      </c>
      <c r="L24" s="27" t="s">
        <v>39</v>
      </c>
    </row>
    <row r="25" spans="1:13" hidden="1" x14ac:dyDescent="0.3">
      <c r="A25" s="25">
        <v>24</v>
      </c>
      <c r="B25" s="26">
        <v>604</v>
      </c>
      <c r="C25" s="26">
        <v>6</v>
      </c>
      <c r="D25" s="27" t="s">
        <v>12</v>
      </c>
      <c r="E25" s="27">
        <v>624</v>
      </c>
      <c r="F25" s="26">
        <f t="shared" si="1"/>
        <v>686.40000000000009</v>
      </c>
      <c r="G25" s="83">
        <f>G24</f>
        <v>27450</v>
      </c>
      <c r="H25" s="84">
        <v>0</v>
      </c>
      <c r="I25" s="85">
        <f t="shared" si="2"/>
        <v>0</v>
      </c>
      <c r="J25" s="86">
        <f t="shared" si="0"/>
        <v>0</v>
      </c>
      <c r="K25" s="85">
        <f t="shared" si="3"/>
        <v>2059200.0000000002</v>
      </c>
      <c r="L25" s="27" t="s">
        <v>40</v>
      </c>
    </row>
    <row r="26" spans="1:13" hidden="1" x14ac:dyDescent="0.3">
      <c r="A26" s="25">
        <v>25</v>
      </c>
      <c r="B26" s="26">
        <v>701</v>
      </c>
      <c r="C26" s="26">
        <v>7</v>
      </c>
      <c r="D26" s="27" t="s">
        <v>12</v>
      </c>
      <c r="E26" s="27">
        <v>624</v>
      </c>
      <c r="F26" s="26">
        <f t="shared" si="1"/>
        <v>686.40000000000009</v>
      </c>
      <c r="G26" s="83">
        <f>G25+90</f>
        <v>27540</v>
      </c>
      <c r="H26" s="84">
        <v>0</v>
      </c>
      <c r="I26" s="85">
        <f t="shared" si="2"/>
        <v>0</v>
      </c>
      <c r="J26" s="86">
        <f t="shared" si="0"/>
        <v>0</v>
      </c>
      <c r="K26" s="85">
        <f t="shared" si="3"/>
        <v>2059200.0000000002</v>
      </c>
      <c r="L26" s="27" t="s">
        <v>40</v>
      </c>
    </row>
    <row r="27" spans="1:13" hidden="1" x14ac:dyDescent="0.3">
      <c r="A27" s="25">
        <v>26</v>
      </c>
      <c r="B27" s="26">
        <v>702</v>
      </c>
      <c r="C27" s="26">
        <v>7</v>
      </c>
      <c r="D27" s="27" t="s">
        <v>12</v>
      </c>
      <c r="E27" s="27">
        <v>624</v>
      </c>
      <c r="F27" s="26">
        <f t="shared" si="1"/>
        <v>686.40000000000009</v>
      </c>
      <c r="G27" s="83">
        <f>G26</f>
        <v>27540</v>
      </c>
      <c r="H27" s="84">
        <v>0</v>
      </c>
      <c r="I27" s="85">
        <f t="shared" si="2"/>
        <v>0</v>
      </c>
      <c r="J27" s="86">
        <f t="shared" si="0"/>
        <v>0</v>
      </c>
      <c r="K27" s="85">
        <f t="shared" si="3"/>
        <v>2059200.0000000002</v>
      </c>
      <c r="L27" s="27" t="s">
        <v>40</v>
      </c>
    </row>
    <row r="28" spans="1:13" hidden="1" x14ac:dyDescent="0.3">
      <c r="A28" s="25">
        <v>27</v>
      </c>
      <c r="B28" s="26">
        <v>703</v>
      </c>
      <c r="C28" s="26">
        <v>7</v>
      </c>
      <c r="D28" s="27" t="s">
        <v>15</v>
      </c>
      <c r="E28" s="27">
        <v>795</v>
      </c>
      <c r="F28" s="26">
        <f t="shared" si="1"/>
        <v>874.50000000000011</v>
      </c>
      <c r="G28" s="83">
        <f>G27</f>
        <v>27540</v>
      </c>
      <c r="H28" s="84">
        <f t="shared" si="4"/>
        <v>21894300</v>
      </c>
      <c r="I28" s="85">
        <f t="shared" si="2"/>
        <v>24740559</v>
      </c>
      <c r="J28" s="86">
        <f t="shared" si="0"/>
        <v>51500</v>
      </c>
      <c r="K28" s="85">
        <f t="shared" si="3"/>
        <v>2623500.0000000005</v>
      </c>
      <c r="L28" s="27" t="s">
        <v>39</v>
      </c>
    </row>
    <row r="29" spans="1:13" hidden="1" x14ac:dyDescent="0.3">
      <c r="A29" s="25">
        <v>28</v>
      </c>
      <c r="B29" s="26">
        <v>704</v>
      </c>
      <c r="C29" s="26">
        <v>7</v>
      </c>
      <c r="D29" s="27" t="s">
        <v>12</v>
      </c>
      <c r="E29" s="27">
        <v>624</v>
      </c>
      <c r="F29" s="26">
        <f t="shared" si="1"/>
        <v>686.40000000000009</v>
      </c>
      <c r="G29" s="83">
        <f>G28</f>
        <v>27540</v>
      </c>
      <c r="H29" s="84">
        <v>0</v>
      </c>
      <c r="I29" s="85">
        <f t="shared" si="2"/>
        <v>0</v>
      </c>
      <c r="J29" s="86">
        <f t="shared" si="0"/>
        <v>0</v>
      </c>
      <c r="K29" s="85">
        <f t="shared" si="3"/>
        <v>2059200.0000000002</v>
      </c>
      <c r="L29" s="27" t="s">
        <v>40</v>
      </c>
    </row>
    <row r="30" spans="1:13" hidden="1" x14ac:dyDescent="0.3">
      <c r="A30" s="25">
        <v>29</v>
      </c>
      <c r="B30" s="26">
        <v>801</v>
      </c>
      <c r="C30" s="26">
        <v>8</v>
      </c>
      <c r="D30" s="27" t="s">
        <v>12</v>
      </c>
      <c r="E30" s="35">
        <v>624</v>
      </c>
      <c r="F30" s="26">
        <f t="shared" si="1"/>
        <v>686.40000000000009</v>
      </c>
      <c r="G30" s="83">
        <f>G29+90</f>
        <v>27630</v>
      </c>
      <c r="H30" s="84">
        <v>0</v>
      </c>
      <c r="I30" s="85">
        <f t="shared" si="2"/>
        <v>0</v>
      </c>
      <c r="J30" s="86">
        <f t="shared" si="0"/>
        <v>0</v>
      </c>
      <c r="K30" s="85">
        <f t="shared" si="3"/>
        <v>2059200.0000000002</v>
      </c>
      <c r="L30" s="27" t="s">
        <v>40</v>
      </c>
    </row>
    <row r="31" spans="1:13" hidden="1" x14ac:dyDescent="0.3">
      <c r="A31" s="25">
        <v>30</v>
      </c>
      <c r="B31" s="26">
        <v>803</v>
      </c>
      <c r="C31" s="26">
        <v>8</v>
      </c>
      <c r="D31" s="27" t="s">
        <v>15</v>
      </c>
      <c r="E31" s="36">
        <v>684</v>
      </c>
      <c r="F31" s="26">
        <f t="shared" si="1"/>
        <v>752.40000000000009</v>
      </c>
      <c r="G31" s="83">
        <f>G30</f>
        <v>27630</v>
      </c>
      <c r="H31" s="84">
        <f t="shared" si="4"/>
        <v>18898920</v>
      </c>
      <c r="I31" s="85">
        <f t="shared" si="2"/>
        <v>21355780</v>
      </c>
      <c r="J31" s="86">
        <f t="shared" si="0"/>
        <v>44500</v>
      </c>
      <c r="K31" s="85">
        <f t="shared" si="3"/>
        <v>2257200.0000000005</v>
      </c>
      <c r="L31" s="27" t="s">
        <v>39</v>
      </c>
    </row>
    <row r="32" spans="1:13" hidden="1" x14ac:dyDescent="0.3">
      <c r="A32" s="25">
        <v>31</v>
      </c>
      <c r="B32" s="26">
        <v>804</v>
      </c>
      <c r="C32" s="26">
        <v>8</v>
      </c>
      <c r="D32" s="27" t="s">
        <v>12</v>
      </c>
      <c r="E32" s="36">
        <v>624</v>
      </c>
      <c r="F32" s="26">
        <f t="shared" si="1"/>
        <v>686.40000000000009</v>
      </c>
      <c r="G32" s="83">
        <f>G31</f>
        <v>27630</v>
      </c>
      <c r="H32" s="84">
        <v>0</v>
      </c>
      <c r="I32" s="85">
        <f t="shared" si="2"/>
        <v>0</v>
      </c>
      <c r="J32" s="86">
        <f t="shared" si="0"/>
        <v>0</v>
      </c>
      <c r="K32" s="85">
        <f t="shared" si="3"/>
        <v>2059200.0000000002</v>
      </c>
      <c r="L32" s="27" t="s">
        <v>40</v>
      </c>
    </row>
    <row r="33" spans="1:12" hidden="1" x14ac:dyDescent="0.3">
      <c r="A33" s="25">
        <v>32</v>
      </c>
      <c r="B33" s="26">
        <v>901</v>
      </c>
      <c r="C33" s="26">
        <v>9</v>
      </c>
      <c r="D33" s="27" t="s">
        <v>12</v>
      </c>
      <c r="E33" s="27">
        <v>624</v>
      </c>
      <c r="F33" s="26">
        <f t="shared" si="1"/>
        <v>686.40000000000009</v>
      </c>
      <c r="G33" s="83">
        <f>G32+90</f>
        <v>27720</v>
      </c>
      <c r="H33" s="84">
        <v>0</v>
      </c>
      <c r="I33" s="85">
        <f t="shared" si="2"/>
        <v>0</v>
      </c>
      <c r="J33" s="86">
        <f t="shared" si="0"/>
        <v>0</v>
      </c>
      <c r="K33" s="85">
        <f t="shared" si="3"/>
        <v>2059200.0000000002</v>
      </c>
      <c r="L33" s="27" t="s">
        <v>40</v>
      </c>
    </row>
    <row r="34" spans="1:12" hidden="1" x14ac:dyDescent="0.3">
      <c r="A34" s="25">
        <v>33</v>
      </c>
      <c r="B34" s="26">
        <v>902</v>
      </c>
      <c r="C34" s="26">
        <v>9</v>
      </c>
      <c r="D34" s="27" t="s">
        <v>12</v>
      </c>
      <c r="E34" s="27">
        <v>624</v>
      </c>
      <c r="F34" s="26">
        <f t="shared" si="1"/>
        <v>686.40000000000009</v>
      </c>
      <c r="G34" s="83">
        <f>G33</f>
        <v>27720</v>
      </c>
      <c r="H34" s="84">
        <v>0</v>
      </c>
      <c r="I34" s="85">
        <f t="shared" si="2"/>
        <v>0</v>
      </c>
      <c r="J34" s="86">
        <f t="shared" ref="J34:J44" si="5">MROUND((I34*0.025/12),500)</f>
        <v>0</v>
      </c>
      <c r="K34" s="85">
        <f t="shared" si="3"/>
        <v>2059200.0000000002</v>
      </c>
      <c r="L34" s="27" t="s">
        <v>40</v>
      </c>
    </row>
    <row r="35" spans="1:12" hidden="1" x14ac:dyDescent="0.3">
      <c r="A35" s="25">
        <v>34</v>
      </c>
      <c r="B35" s="26">
        <v>903</v>
      </c>
      <c r="C35" s="26">
        <v>9</v>
      </c>
      <c r="D35" s="27" t="s">
        <v>15</v>
      </c>
      <c r="E35" s="27">
        <v>795</v>
      </c>
      <c r="F35" s="26">
        <f t="shared" si="1"/>
        <v>874.50000000000011</v>
      </c>
      <c r="G35" s="83">
        <f>G34</f>
        <v>27720</v>
      </c>
      <c r="H35" s="84">
        <f t="shared" si="4"/>
        <v>22037400</v>
      </c>
      <c r="I35" s="85">
        <f t="shared" si="2"/>
        <v>24902262</v>
      </c>
      <c r="J35" s="86">
        <f t="shared" si="5"/>
        <v>52000</v>
      </c>
      <c r="K35" s="85">
        <f t="shared" si="3"/>
        <v>2623500.0000000005</v>
      </c>
      <c r="L35" s="27" t="s">
        <v>39</v>
      </c>
    </row>
    <row r="36" spans="1:12" hidden="1" x14ac:dyDescent="0.3">
      <c r="A36" s="25">
        <v>35</v>
      </c>
      <c r="B36" s="26">
        <v>904</v>
      </c>
      <c r="C36" s="26">
        <v>9</v>
      </c>
      <c r="D36" s="27" t="s">
        <v>12</v>
      </c>
      <c r="E36" s="27">
        <v>624</v>
      </c>
      <c r="F36" s="26">
        <f t="shared" si="1"/>
        <v>686.40000000000009</v>
      </c>
      <c r="G36" s="83">
        <f>G35</f>
        <v>27720</v>
      </c>
      <c r="H36" s="84">
        <v>0</v>
      </c>
      <c r="I36" s="85">
        <f t="shared" si="2"/>
        <v>0</v>
      </c>
      <c r="J36" s="86">
        <f t="shared" si="5"/>
        <v>0</v>
      </c>
      <c r="K36" s="85">
        <f t="shared" si="3"/>
        <v>2059200.0000000002</v>
      </c>
      <c r="L36" s="27" t="s">
        <v>40</v>
      </c>
    </row>
    <row r="37" spans="1:12" hidden="1" x14ac:dyDescent="0.3">
      <c r="A37" s="25">
        <v>36</v>
      </c>
      <c r="B37" s="26">
        <v>1001</v>
      </c>
      <c r="C37" s="26">
        <v>10</v>
      </c>
      <c r="D37" s="27" t="s">
        <v>12</v>
      </c>
      <c r="E37" s="27">
        <v>624</v>
      </c>
      <c r="F37" s="26">
        <f t="shared" si="1"/>
        <v>686.40000000000009</v>
      </c>
      <c r="G37" s="83">
        <f>G36+90</f>
        <v>27810</v>
      </c>
      <c r="H37" s="84">
        <v>0</v>
      </c>
      <c r="I37" s="85">
        <f t="shared" si="2"/>
        <v>0</v>
      </c>
      <c r="J37" s="86">
        <f t="shared" si="5"/>
        <v>0</v>
      </c>
      <c r="K37" s="85">
        <f t="shared" si="3"/>
        <v>2059200.0000000002</v>
      </c>
      <c r="L37" s="27" t="s">
        <v>40</v>
      </c>
    </row>
    <row r="38" spans="1:12" hidden="1" x14ac:dyDescent="0.3">
      <c r="A38" s="25">
        <v>37</v>
      </c>
      <c r="B38" s="26">
        <v>1002</v>
      </c>
      <c r="C38" s="26">
        <v>10</v>
      </c>
      <c r="D38" s="27" t="s">
        <v>12</v>
      </c>
      <c r="E38" s="27">
        <v>624</v>
      </c>
      <c r="F38" s="26">
        <f t="shared" si="1"/>
        <v>686.40000000000009</v>
      </c>
      <c r="G38" s="83">
        <f>G37</f>
        <v>27810</v>
      </c>
      <c r="H38" s="84">
        <v>0</v>
      </c>
      <c r="I38" s="85">
        <f t="shared" si="2"/>
        <v>0</v>
      </c>
      <c r="J38" s="86">
        <f t="shared" si="5"/>
        <v>0</v>
      </c>
      <c r="K38" s="85">
        <f t="shared" si="3"/>
        <v>2059200.0000000002</v>
      </c>
      <c r="L38" s="27" t="s">
        <v>40</v>
      </c>
    </row>
    <row r="39" spans="1:12" hidden="1" x14ac:dyDescent="0.3">
      <c r="A39" s="25">
        <v>38</v>
      </c>
      <c r="B39" s="26">
        <v>1003</v>
      </c>
      <c r="C39" s="26">
        <v>10</v>
      </c>
      <c r="D39" s="27" t="s">
        <v>15</v>
      </c>
      <c r="E39" s="27">
        <v>795</v>
      </c>
      <c r="F39" s="26">
        <f t="shared" si="1"/>
        <v>874.50000000000011</v>
      </c>
      <c r="G39" s="83">
        <f>G38</f>
        <v>27810</v>
      </c>
      <c r="H39" s="84">
        <v>0</v>
      </c>
      <c r="I39" s="85">
        <f t="shared" si="2"/>
        <v>0</v>
      </c>
      <c r="J39" s="86">
        <f t="shared" si="5"/>
        <v>0</v>
      </c>
      <c r="K39" s="85">
        <f t="shared" si="3"/>
        <v>2623500.0000000005</v>
      </c>
      <c r="L39" s="27" t="s">
        <v>40</v>
      </c>
    </row>
    <row r="40" spans="1:12" hidden="1" x14ac:dyDescent="0.3">
      <c r="A40" s="25">
        <v>39</v>
      </c>
      <c r="B40" s="26">
        <v>1004</v>
      </c>
      <c r="C40" s="26">
        <v>10</v>
      </c>
      <c r="D40" s="27" t="s">
        <v>12</v>
      </c>
      <c r="E40" s="27">
        <v>624</v>
      </c>
      <c r="F40" s="26">
        <f t="shared" si="1"/>
        <v>686.40000000000009</v>
      </c>
      <c r="G40" s="83">
        <f>G39</f>
        <v>27810</v>
      </c>
      <c r="H40" s="84">
        <v>0</v>
      </c>
      <c r="I40" s="85">
        <f t="shared" si="2"/>
        <v>0</v>
      </c>
      <c r="J40" s="86">
        <f t="shared" si="5"/>
        <v>0</v>
      </c>
      <c r="K40" s="85">
        <f t="shared" si="3"/>
        <v>2059200.0000000002</v>
      </c>
      <c r="L40" s="27" t="s">
        <v>40</v>
      </c>
    </row>
    <row r="41" spans="1:12" hidden="1" x14ac:dyDescent="0.3">
      <c r="A41" s="25">
        <v>40</v>
      </c>
      <c r="B41" s="26">
        <v>1101</v>
      </c>
      <c r="C41" s="26">
        <v>11</v>
      </c>
      <c r="D41" s="27" t="s">
        <v>12</v>
      </c>
      <c r="E41" s="27">
        <v>624</v>
      </c>
      <c r="F41" s="26">
        <f t="shared" si="1"/>
        <v>686.40000000000009</v>
      </c>
      <c r="G41" s="83">
        <f>G40+90</f>
        <v>27900</v>
      </c>
      <c r="H41" s="84">
        <v>0</v>
      </c>
      <c r="I41" s="85">
        <f t="shared" si="2"/>
        <v>0</v>
      </c>
      <c r="J41" s="86">
        <f t="shared" si="5"/>
        <v>0</v>
      </c>
      <c r="K41" s="85">
        <f t="shared" si="3"/>
        <v>2059200.0000000002</v>
      </c>
      <c r="L41" s="27" t="s">
        <v>40</v>
      </c>
    </row>
    <row r="42" spans="1:12" hidden="1" x14ac:dyDescent="0.3">
      <c r="A42" s="25">
        <v>41</v>
      </c>
      <c r="B42" s="26">
        <v>1102</v>
      </c>
      <c r="C42" s="26">
        <v>11</v>
      </c>
      <c r="D42" s="27" t="s">
        <v>12</v>
      </c>
      <c r="E42" s="27">
        <v>624</v>
      </c>
      <c r="F42" s="26">
        <f t="shared" si="1"/>
        <v>686.40000000000009</v>
      </c>
      <c r="G42" s="83">
        <f>G41</f>
        <v>27900</v>
      </c>
      <c r="H42" s="84">
        <v>0</v>
      </c>
      <c r="I42" s="85">
        <f t="shared" si="2"/>
        <v>0</v>
      </c>
      <c r="J42" s="86">
        <f t="shared" si="5"/>
        <v>0</v>
      </c>
      <c r="K42" s="85">
        <f t="shared" si="3"/>
        <v>2059200.0000000002</v>
      </c>
      <c r="L42" s="27" t="s">
        <v>40</v>
      </c>
    </row>
    <row r="43" spans="1:12" hidden="1" x14ac:dyDescent="0.3">
      <c r="A43" s="25">
        <v>42</v>
      </c>
      <c r="B43" s="26">
        <v>1103</v>
      </c>
      <c r="C43" s="26">
        <v>11</v>
      </c>
      <c r="D43" s="27" t="s">
        <v>15</v>
      </c>
      <c r="E43" s="27">
        <v>795</v>
      </c>
      <c r="F43" s="26">
        <f t="shared" si="1"/>
        <v>874.50000000000011</v>
      </c>
      <c r="G43" s="83">
        <f>G42</f>
        <v>27900</v>
      </c>
      <c r="H43" s="84">
        <v>0</v>
      </c>
      <c r="I43" s="85">
        <f t="shared" si="2"/>
        <v>0</v>
      </c>
      <c r="J43" s="86">
        <f t="shared" si="5"/>
        <v>0</v>
      </c>
      <c r="K43" s="85">
        <f t="shared" si="3"/>
        <v>2623500.0000000005</v>
      </c>
      <c r="L43" s="27" t="s">
        <v>40</v>
      </c>
    </row>
    <row r="44" spans="1:12" hidden="1" x14ac:dyDescent="0.3">
      <c r="A44" s="25">
        <v>43</v>
      </c>
      <c r="B44" s="26">
        <v>1104</v>
      </c>
      <c r="C44" s="26">
        <v>11</v>
      </c>
      <c r="D44" s="27" t="s">
        <v>12</v>
      </c>
      <c r="E44" s="27">
        <v>624</v>
      </c>
      <c r="F44" s="26">
        <f t="shared" si="1"/>
        <v>686.40000000000009</v>
      </c>
      <c r="G44" s="83">
        <f>G43</f>
        <v>27900</v>
      </c>
      <c r="H44" s="84">
        <f t="shared" si="4"/>
        <v>17409600</v>
      </c>
      <c r="I44" s="85">
        <f t="shared" si="2"/>
        <v>19672848</v>
      </c>
      <c r="J44" s="86">
        <f t="shared" si="5"/>
        <v>41000</v>
      </c>
      <c r="K44" s="85">
        <f t="shared" si="3"/>
        <v>2059200.0000000002</v>
      </c>
      <c r="L44" s="27" t="s">
        <v>39</v>
      </c>
    </row>
    <row r="45" spans="1:12" hidden="1" x14ac:dyDescent="0.3">
      <c r="A45" s="25">
        <v>44</v>
      </c>
      <c r="B45" s="26">
        <v>1201</v>
      </c>
      <c r="C45" s="26">
        <v>12</v>
      </c>
      <c r="D45" s="27" t="s">
        <v>12</v>
      </c>
      <c r="E45" s="27">
        <v>624</v>
      </c>
      <c r="F45" s="26">
        <f t="shared" si="1"/>
        <v>686.40000000000009</v>
      </c>
      <c r="G45" s="83">
        <f>G44+90</f>
        <v>27990</v>
      </c>
      <c r="H45" s="84">
        <f t="shared" si="4"/>
        <v>17465760</v>
      </c>
      <c r="I45" s="85">
        <f t="shared" si="2"/>
        <v>19736309</v>
      </c>
      <c r="J45" s="86">
        <f t="shared" ref="J45:J64" si="6">MROUND((I45*0.025/12),500)</f>
        <v>41000</v>
      </c>
      <c r="K45" s="85">
        <f t="shared" si="3"/>
        <v>2059200.0000000002</v>
      </c>
      <c r="L45" s="27" t="s">
        <v>39</v>
      </c>
    </row>
    <row r="46" spans="1:12" hidden="1" x14ac:dyDescent="0.3">
      <c r="A46" s="25">
        <v>45</v>
      </c>
      <c r="B46" s="26">
        <v>1202</v>
      </c>
      <c r="C46" s="26">
        <v>12</v>
      </c>
      <c r="D46" s="27" t="s">
        <v>12</v>
      </c>
      <c r="E46" s="27">
        <v>624</v>
      </c>
      <c r="F46" s="26">
        <f t="shared" si="1"/>
        <v>686.40000000000009</v>
      </c>
      <c r="G46" s="83">
        <f>G45</f>
        <v>27990</v>
      </c>
      <c r="H46" s="84">
        <f t="shared" si="4"/>
        <v>17465760</v>
      </c>
      <c r="I46" s="85">
        <f t="shared" si="2"/>
        <v>19736309</v>
      </c>
      <c r="J46" s="86">
        <f t="shared" si="6"/>
        <v>41000</v>
      </c>
      <c r="K46" s="85">
        <f t="shared" si="3"/>
        <v>2059200.0000000002</v>
      </c>
      <c r="L46" s="27" t="s">
        <v>39</v>
      </c>
    </row>
    <row r="47" spans="1:12" hidden="1" x14ac:dyDescent="0.3">
      <c r="A47" s="25">
        <v>46</v>
      </c>
      <c r="B47" s="26">
        <v>1203</v>
      </c>
      <c r="C47" s="26">
        <v>12</v>
      </c>
      <c r="D47" s="27" t="s">
        <v>15</v>
      </c>
      <c r="E47" s="27">
        <v>795</v>
      </c>
      <c r="F47" s="26">
        <f t="shared" si="1"/>
        <v>874.50000000000011</v>
      </c>
      <c r="G47" s="83">
        <f>G46</f>
        <v>27990</v>
      </c>
      <c r="H47" s="84">
        <f t="shared" si="4"/>
        <v>22252050</v>
      </c>
      <c r="I47" s="85">
        <f t="shared" si="2"/>
        <v>25144817</v>
      </c>
      <c r="J47" s="86">
        <f t="shared" si="6"/>
        <v>52500</v>
      </c>
      <c r="K47" s="85">
        <f t="shared" si="3"/>
        <v>2623500.0000000005</v>
      </c>
      <c r="L47" s="27" t="s">
        <v>39</v>
      </c>
    </row>
    <row r="48" spans="1:12" hidden="1" x14ac:dyDescent="0.3">
      <c r="A48" s="25">
        <v>47</v>
      </c>
      <c r="B48" s="26">
        <v>1204</v>
      </c>
      <c r="C48" s="26">
        <v>12</v>
      </c>
      <c r="D48" s="27" t="s">
        <v>12</v>
      </c>
      <c r="E48" s="27">
        <v>624</v>
      </c>
      <c r="F48" s="26">
        <f t="shared" si="1"/>
        <v>686.40000000000009</v>
      </c>
      <c r="G48" s="83">
        <f>G47</f>
        <v>27990</v>
      </c>
      <c r="H48" s="84">
        <f t="shared" si="4"/>
        <v>17465760</v>
      </c>
      <c r="I48" s="85">
        <f t="shared" si="2"/>
        <v>19736309</v>
      </c>
      <c r="J48" s="86">
        <f t="shared" si="6"/>
        <v>41000</v>
      </c>
      <c r="K48" s="85">
        <f t="shared" si="3"/>
        <v>2059200.0000000002</v>
      </c>
      <c r="L48" s="27" t="s">
        <v>39</v>
      </c>
    </row>
    <row r="49" spans="1:12" hidden="1" x14ac:dyDescent="0.3">
      <c r="A49" s="25">
        <v>48</v>
      </c>
      <c r="B49" s="26">
        <v>1301</v>
      </c>
      <c r="C49" s="26">
        <v>13</v>
      </c>
      <c r="D49" s="27" t="s">
        <v>12</v>
      </c>
      <c r="E49" s="27">
        <v>624</v>
      </c>
      <c r="F49" s="26">
        <f t="shared" si="1"/>
        <v>686.40000000000009</v>
      </c>
      <c r="G49" s="83">
        <f>G48+90</f>
        <v>28080</v>
      </c>
      <c r="H49" s="84">
        <f t="shared" si="4"/>
        <v>17521920</v>
      </c>
      <c r="I49" s="85">
        <f t="shared" si="2"/>
        <v>19799770</v>
      </c>
      <c r="J49" s="86">
        <f t="shared" si="6"/>
        <v>41000</v>
      </c>
      <c r="K49" s="85">
        <f t="shared" si="3"/>
        <v>2059200.0000000002</v>
      </c>
      <c r="L49" s="27" t="s">
        <v>39</v>
      </c>
    </row>
    <row r="50" spans="1:12" hidden="1" x14ac:dyDescent="0.3">
      <c r="A50" s="25">
        <v>49</v>
      </c>
      <c r="B50" s="26">
        <v>1302</v>
      </c>
      <c r="C50" s="26">
        <v>13</v>
      </c>
      <c r="D50" s="27" t="s">
        <v>12</v>
      </c>
      <c r="E50" s="27">
        <v>624</v>
      </c>
      <c r="F50" s="26">
        <f t="shared" si="1"/>
        <v>686.40000000000009</v>
      </c>
      <c r="G50" s="83">
        <f>G49</f>
        <v>28080</v>
      </c>
      <c r="H50" s="84">
        <f t="shared" si="4"/>
        <v>17521920</v>
      </c>
      <c r="I50" s="85">
        <f t="shared" si="2"/>
        <v>19799770</v>
      </c>
      <c r="J50" s="86">
        <f t="shared" si="6"/>
        <v>41000</v>
      </c>
      <c r="K50" s="85">
        <f t="shared" si="3"/>
        <v>2059200.0000000002</v>
      </c>
      <c r="L50" s="27" t="s">
        <v>39</v>
      </c>
    </row>
    <row r="51" spans="1:12" hidden="1" x14ac:dyDescent="0.3">
      <c r="A51" s="25">
        <v>50</v>
      </c>
      <c r="B51" s="26">
        <v>1303</v>
      </c>
      <c r="C51" s="26">
        <v>13</v>
      </c>
      <c r="D51" s="27" t="s">
        <v>15</v>
      </c>
      <c r="E51" s="27">
        <v>795</v>
      </c>
      <c r="F51" s="26">
        <f t="shared" si="1"/>
        <v>874.50000000000011</v>
      </c>
      <c r="G51" s="83">
        <f>G50</f>
        <v>28080</v>
      </c>
      <c r="H51" s="84">
        <v>0</v>
      </c>
      <c r="I51" s="85">
        <f t="shared" si="2"/>
        <v>0</v>
      </c>
      <c r="J51" s="86">
        <f t="shared" si="6"/>
        <v>0</v>
      </c>
      <c r="K51" s="85">
        <f t="shared" si="3"/>
        <v>2623500.0000000005</v>
      </c>
      <c r="L51" s="27" t="s">
        <v>40</v>
      </c>
    </row>
    <row r="52" spans="1:12" hidden="1" x14ac:dyDescent="0.3">
      <c r="A52" s="25">
        <v>51</v>
      </c>
      <c r="B52" s="26">
        <v>1304</v>
      </c>
      <c r="C52" s="26">
        <v>13</v>
      </c>
      <c r="D52" s="27" t="s">
        <v>12</v>
      </c>
      <c r="E52" s="27">
        <v>624</v>
      </c>
      <c r="F52" s="26">
        <f t="shared" si="1"/>
        <v>686.40000000000009</v>
      </c>
      <c r="G52" s="83">
        <f>G51</f>
        <v>28080</v>
      </c>
      <c r="H52" s="84">
        <f t="shared" si="4"/>
        <v>17521920</v>
      </c>
      <c r="I52" s="85">
        <f t="shared" si="2"/>
        <v>19799770</v>
      </c>
      <c r="J52" s="86">
        <f t="shared" si="6"/>
        <v>41000</v>
      </c>
      <c r="K52" s="85">
        <f t="shared" si="3"/>
        <v>2059200.0000000002</v>
      </c>
      <c r="L52" s="27" t="s">
        <v>39</v>
      </c>
    </row>
    <row r="53" spans="1:12" hidden="1" x14ac:dyDescent="0.3">
      <c r="A53" s="25">
        <v>52</v>
      </c>
      <c r="B53" s="26">
        <v>1401</v>
      </c>
      <c r="C53" s="26">
        <v>14</v>
      </c>
      <c r="D53" s="27" t="s">
        <v>12</v>
      </c>
      <c r="E53" s="27">
        <v>624</v>
      </c>
      <c r="F53" s="26">
        <f t="shared" si="1"/>
        <v>686.40000000000009</v>
      </c>
      <c r="G53" s="83">
        <f>G52+90</f>
        <v>28170</v>
      </c>
      <c r="H53" s="84">
        <f t="shared" si="4"/>
        <v>17578080</v>
      </c>
      <c r="I53" s="85">
        <f t="shared" si="2"/>
        <v>19863230</v>
      </c>
      <c r="J53" s="86">
        <f t="shared" si="6"/>
        <v>41500</v>
      </c>
      <c r="K53" s="85">
        <f t="shared" si="3"/>
        <v>2059200.0000000002</v>
      </c>
      <c r="L53" s="27" t="s">
        <v>39</v>
      </c>
    </row>
    <row r="54" spans="1:12" hidden="1" x14ac:dyDescent="0.3">
      <c r="A54" s="25">
        <v>53</v>
      </c>
      <c r="B54" s="26">
        <v>1402</v>
      </c>
      <c r="C54" s="26">
        <v>14</v>
      </c>
      <c r="D54" s="27" t="s">
        <v>12</v>
      </c>
      <c r="E54" s="27">
        <v>624</v>
      </c>
      <c r="F54" s="26">
        <f t="shared" si="1"/>
        <v>686.40000000000009</v>
      </c>
      <c r="G54" s="83">
        <f>G53</f>
        <v>28170</v>
      </c>
      <c r="H54" s="84">
        <f t="shared" si="4"/>
        <v>17578080</v>
      </c>
      <c r="I54" s="85">
        <f t="shared" si="2"/>
        <v>19863230</v>
      </c>
      <c r="J54" s="86">
        <f t="shared" si="6"/>
        <v>41500</v>
      </c>
      <c r="K54" s="85">
        <f t="shared" si="3"/>
        <v>2059200.0000000002</v>
      </c>
      <c r="L54" s="27" t="s">
        <v>39</v>
      </c>
    </row>
    <row r="55" spans="1:12" hidden="1" x14ac:dyDescent="0.3">
      <c r="A55" s="25">
        <v>54</v>
      </c>
      <c r="B55" s="26">
        <v>1403</v>
      </c>
      <c r="C55" s="26">
        <v>14</v>
      </c>
      <c r="D55" s="27" t="s">
        <v>15</v>
      </c>
      <c r="E55" s="27">
        <v>795</v>
      </c>
      <c r="F55" s="26">
        <f t="shared" si="1"/>
        <v>874.50000000000011</v>
      </c>
      <c r="G55" s="83">
        <f>G54</f>
        <v>28170</v>
      </c>
      <c r="H55" s="84">
        <f t="shared" si="4"/>
        <v>22395150</v>
      </c>
      <c r="I55" s="85">
        <f t="shared" si="2"/>
        <v>25306520</v>
      </c>
      <c r="J55" s="86">
        <f t="shared" si="6"/>
        <v>52500</v>
      </c>
      <c r="K55" s="85">
        <f t="shared" si="3"/>
        <v>2623500.0000000005</v>
      </c>
      <c r="L55" s="27" t="s">
        <v>39</v>
      </c>
    </row>
    <row r="56" spans="1:12" hidden="1" x14ac:dyDescent="0.3">
      <c r="A56" s="25">
        <v>55</v>
      </c>
      <c r="B56" s="26">
        <v>1404</v>
      </c>
      <c r="C56" s="26">
        <v>14</v>
      </c>
      <c r="D56" s="27" t="s">
        <v>12</v>
      </c>
      <c r="E56" s="27">
        <v>624</v>
      </c>
      <c r="F56" s="26">
        <f t="shared" si="1"/>
        <v>686.40000000000009</v>
      </c>
      <c r="G56" s="83">
        <f>G55</f>
        <v>28170</v>
      </c>
      <c r="H56" s="84">
        <f t="shared" si="4"/>
        <v>17578080</v>
      </c>
      <c r="I56" s="85">
        <f t="shared" si="2"/>
        <v>19863230</v>
      </c>
      <c r="J56" s="86">
        <f t="shared" si="6"/>
        <v>41500</v>
      </c>
      <c r="K56" s="85">
        <f t="shared" si="3"/>
        <v>2059200.0000000002</v>
      </c>
      <c r="L56" s="27" t="s">
        <v>39</v>
      </c>
    </row>
    <row r="57" spans="1:12" hidden="1" x14ac:dyDescent="0.3">
      <c r="A57" s="25">
        <v>56</v>
      </c>
      <c r="B57" s="26">
        <v>1501</v>
      </c>
      <c r="C57" s="26">
        <v>15</v>
      </c>
      <c r="D57" s="27" t="s">
        <v>12</v>
      </c>
      <c r="E57" s="27">
        <v>624</v>
      </c>
      <c r="F57" s="26">
        <f t="shared" si="1"/>
        <v>686.40000000000009</v>
      </c>
      <c r="G57" s="83">
        <f>G56+90</f>
        <v>28260</v>
      </c>
      <c r="H57" s="84">
        <f t="shared" si="4"/>
        <v>17634240</v>
      </c>
      <c r="I57" s="85">
        <f t="shared" si="2"/>
        <v>19926691</v>
      </c>
      <c r="J57" s="86">
        <f t="shared" si="6"/>
        <v>41500</v>
      </c>
      <c r="K57" s="85">
        <f t="shared" si="3"/>
        <v>2059200.0000000002</v>
      </c>
      <c r="L57" s="27" t="s">
        <v>39</v>
      </c>
    </row>
    <row r="58" spans="1:12" x14ac:dyDescent="0.3">
      <c r="A58" s="25">
        <v>57</v>
      </c>
      <c r="B58" s="26">
        <v>1502</v>
      </c>
      <c r="C58" s="26">
        <v>15</v>
      </c>
      <c r="D58" s="27" t="s">
        <v>29</v>
      </c>
      <c r="E58" s="27">
        <v>553</v>
      </c>
      <c r="F58" s="26">
        <f t="shared" si="1"/>
        <v>608.30000000000007</v>
      </c>
      <c r="G58" s="83">
        <f>G57</f>
        <v>28260</v>
      </c>
      <c r="H58" s="84">
        <f t="shared" si="4"/>
        <v>15627780</v>
      </c>
      <c r="I58" s="85">
        <f t="shared" si="2"/>
        <v>17659391</v>
      </c>
      <c r="J58" s="86">
        <f t="shared" si="6"/>
        <v>37000</v>
      </c>
      <c r="K58" s="85">
        <f t="shared" si="3"/>
        <v>1824900.0000000002</v>
      </c>
      <c r="L58" s="27" t="s">
        <v>39</v>
      </c>
    </row>
    <row r="59" spans="1:12" hidden="1" x14ac:dyDescent="0.3">
      <c r="A59" s="25">
        <v>58</v>
      </c>
      <c r="B59" s="26">
        <v>1503</v>
      </c>
      <c r="C59" s="26">
        <v>15</v>
      </c>
      <c r="D59" s="27" t="s">
        <v>29</v>
      </c>
      <c r="E59" s="27">
        <v>595</v>
      </c>
      <c r="F59" s="26">
        <f t="shared" si="1"/>
        <v>654.5</v>
      </c>
      <c r="G59" s="83">
        <f>G58</f>
        <v>28260</v>
      </c>
      <c r="H59" s="84">
        <f t="shared" si="4"/>
        <v>16814700</v>
      </c>
      <c r="I59" s="85">
        <f t="shared" si="2"/>
        <v>19000611</v>
      </c>
      <c r="J59" s="86">
        <f t="shared" si="6"/>
        <v>39500</v>
      </c>
      <c r="K59" s="85">
        <f t="shared" si="3"/>
        <v>1963500</v>
      </c>
      <c r="L59" s="27" t="s">
        <v>39</v>
      </c>
    </row>
    <row r="60" spans="1:12" hidden="1" x14ac:dyDescent="0.3">
      <c r="A60" s="25">
        <v>59</v>
      </c>
      <c r="B60" s="26">
        <v>1504</v>
      </c>
      <c r="C60" s="26">
        <v>15</v>
      </c>
      <c r="D60" s="27" t="s">
        <v>12</v>
      </c>
      <c r="E60" s="27">
        <v>624</v>
      </c>
      <c r="F60" s="26">
        <f t="shared" si="1"/>
        <v>686.40000000000009</v>
      </c>
      <c r="G60" s="83">
        <f>G59</f>
        <v>28260</v>
      </c>
      <c r="H60" s="84">
        <f t="shared" si="4"/>
        <v>17634240</v>
      </c>
      <c r="I60" s="85">
        <f t="shared" si="2"/>
        <v>19926691</v>
      </c>
      <c r="J60" s="86">
        <f t="shared" si="6"/>
        <v>41500</v>
      </c>
      <c r="K60" s="85">
        <f t="shared" si="3"/>
        <v>2059200.0000000002</v>
      </c>
      <c r="L60" s="27" t="s">
        <v>39</v>
      </c>
    </row>
    <row r="61" spans="1:12" hidden="1" x14ac:dyDescent="0.3">
      <c r="A61" s="25">
        <v>60</v>
      </c>
      <c r="B61" s="26">
        <v>1601</v>
      </c>
      <c r="C61" s="26">
        <v>16</v>
      </c>
      <c r="D61" s="27" t="s">
        <v>12</v>
      </c>
      <c r="E61" s="27">
        <v>624</v>
      </c>
      <c r="F61" s="26">
        <f t="shared" si="1"/>
        <v>686.40000000000009</v>
      </c>
      <c r="G61" s="83">
        <f>G60+90</f>
        <v>28350</v>
      </c>
      <c r="H61" s="84">
        <f t="shared" si="4"/>
        <v>17690400</v>
      </c>
      <c r="I61" s="85">
        <f t="shared" si="2"/>
        <v>19990152</v>
      </c>
      <c r="J61" s="86">
        <f t="shared" si="6"/>
        <v>41500</v>
      </c>
      <c r="K61" s="85">
        <f t="shared" si="3"/>
        <v>2059200.0000000002</v>
      </c>
      <c r="L61" s="27" t="s">
        <v>39</v>
      </c>
    </row>
    <row r="62" spans="1:12" hidden="1" x14ac:dyDescent="0.3">
      <c r="A62" s="25">
        <v>61</v>
      </c>
      <c r="B62" s="26">
        <v>1602</v>
      </c>
      <c r="C62" s="26">
        <v>16</v>
      </c>
      <c r="D62" s="27" t="s">
        <v>12</v>
      </c>
      <c r="E62" s="27">
        <v>624</v>
      </c>
      <c r="F62" s="26">
        <f t="shared" si="1"/>
        <v>686.40000000000009</v>
      </c>
      <c r="G62" s="83">
        <f>G61</f>
        <v>28350</v>
      </c>
      <c r="H62" s="84">
        <f t="shared" si="4"/>
        <v>17690400</v>
      </c>
      <c r="I62" s="85">
        <f t="shared" si="2"/>
        <v>19990152</v>
      </c>
      <c r="J62" s="86">
        <f t="shared" si="6"/>
        <v>41500</v>
      </c>
      <c r="K62" s="85">
        <f t="shared" si="3"/>
        <v>2059200.0000000002</v>
      </c>
      <c r="L62" s="27" t="s">
        <v>39</v>
      </c>
    </row>
    <row r="63" spans="1:12" hidden="1" x14ac:dyDescent="0.3">
      <c r="A63" s="25">
        <v>62</v>
      </c>
      <c r="B63" s="26">
        <v>1603</v>
      </c>
      <c r="C63" s="26">
        <v>16</v>
      </c>
      <c r="D63" s="27" t="s">
        <v>15</v>
      </c>
      <c r="E63" s="27">
        <v>795</v>
      </c>
      <c r="F63" s="26">
        <f t="shared" si="1"/>
        <v>874.50000000000011</v>
      </c>
      <c r="G63" s="83">
        <f>G62</f>
        <v>28350</v>
      </c>
      <c r="H63" s="84">
        <f t="shared" si="4"/>
        <v>22538250</v>
      </c>
      <c r="I63" s="85">
        <f t="shared" si="2"/>
        <v>25468223</v>
      </c>
      <c r="J63" s="86">
        <f t="shared" si="6"/>
        <v>53000</v>
      </c>
      <c r="K63" s="85">
        <f t="shared" si="3"/>
        <v>2623500.0000000005</v>
      </c>
      <c r="L63" s="27" t="s">
        <v>39</v>
      </c>
    </row>
    <row r="64" spans="1:12" hidden="1" x14ac:dyDescent="0.3">
      <c r="A64" s="25">
        <v>63</v>
      </c>
      <c r="B64" s="26">
        <v>1604</v>
      </c>
      <c r="C64" s="26">
        <v>16</v>
      </c>
      <c r="D64" s="27" t="s">
        <v>12</v>
      </c>
      <c r="E64" s="27">
        <v>624</v>
      </c>
      <c r="F64" s="26">
        <f t="shared" si="1"/>
        <v>686.40000000000009</v>
      </c>
      <c r="G64" s="83">
        <f>G63</f>
        <v>28350</v>
      </c>
      <c r="H64" s="84">
        <f t="shared" si="4"/>
        <v>17690400</v>
      </c>
      <c r="I64" s="85">
        <f t="shared" si="2"/>
        <v>19990152</v>
      </c>
      <c r="J64" s="86">
        <f t="shared" si="6"/>
        <v>41500</v>
      </c>
      <c r="K64" s="85">
        <f t="shared" si="3"/>
        <v>2059200.0000000002</v>
      </c>
      <c r="L64" s="27" t="s">
        <v>39</v>
      </c>
    </row>
    <row r="65" spans="1:12" hidden="1" x14ac:dyDescent="0.3">
      <c r="A65" s="25">
        <v>64</v>
      </c>
      <c r="B65" s="26">
        <v>1703</v>
      </c>
      <c r="C65" s="26">
        <v>17</v>
      </c>
      <c r="D65" s="27" t="s">
        <v>12</v>
      </c>
      <c r="E65" s="52">
        <v>795</v>
      </c>
      <c r="F65" s="26">
        <f t="shared" si="1"/>
        <v>874.50000000000011</v>
      </c>
      <c r="G65" s="83">
        <f>G64+90</f>
        <v>28440</v>
      </c>
      <c r="H65" s="84">
        <v>0</v>
      </c>
      <c r="I65" s="85">
        <f t="shared" si="2"/>
        <v>0</v>
      </c>
      <c r="J65" s="86">
        <f t="shared" si="0"/>
        <v>0</v>
      </c>
      <c r="K65" s="85">
        <f t="shared" si="3"/>
        <v>2623500.0000000005</v>
      </c>
      <c r="L65" s="27" t="s">
        <v>40</v>
      </c>
    </row>
    <row r="66" spans="1:12" hidden="1" x14ac:dyDescent="0.3">
      <c r="A66" s="25">
        <v>65</v>
      </c>
      <c r="B66" s="26">
        <v>1704</v>
      </c>
      <c r="C66" s="26">
        <v>17</v>
      </c>
      <c r="D66" s="27" t="s">
        <v>12</v>
      </c>
      <c r="E66" s="27">
        <v>624</v>
      </c>
      <c r="F66" s="26">
        <f t="shared" si="1"/>
        <v>686.40000000000009</v>
      </c>
      <c r="G66" s="83">
        <f>G65</f>
        <v>28440</v>
      </c>
      <c r="H66" s="84">
        <f t="shared" si="4"/>
        <v>17746560</v>
      </c>
      <c r="I66" s="85">
        <f t="shared" si="2"/>
        <v>20053613</v>
      </c>
      <c r="J66" s="86">
        <f t="shared" si="0"/>
        <v>42000</v>
      </c>
      <c r="K66" s="85">
        <f t="shared" si="3"/>
        <v>2059200.0000000002</v>
      </c>
      <c r="L66" s="27" t="s">
        <v>39</v>
      </c>
    </row>
    <row r="67" spans="1:12" s="59" customFormat="1" hidden="1" x14ac:dyDescent="0.3">
      <c r="A67" s="117" t="s">
        <v>3</v>
      </c>
      <c r="B67" s="117"/>
      <c r="C67" s="117"/>
      <c r="D67" s="117"/>
      <c r="E67" s="32">
        <f>SUM(E2:E66)</f>
        <v>43085</v>
      </c>
      <c r="F67" s="32">
        <f>SUM(F2:F66)</f>
        <v>47393.500000000044</v>
      </c>
      <c r="G67" s="83"/>
      <c r="H67" s="87">
        <f>SUM(H2:H66)</f>
        <v>573514920</v>
      </c>
      <c r="I67" s="88">
        <f>SUM(I2:I66)</f>
        <v>648071863</v>
      </c>
      <c r="J67" s="89"/>
      <c r="K67" s="88">
        <f>SUM(K2:K66)</f>
        <v>142180500.00000003</v>
      </c>
      <c r="L67" s="61"/>
    </row>
  </sheetData>
  <autoFilter ref="E1:E67" xr:uid="{00000000-0001-0000-0000-000000000000}">
    <filterColumn colId="0">
      <filters>
        <filter val="553"/>
      </filters>
    </filterColumn>
  </autoFilter>
  <mergeCells count="1">
    <mergeCell ref="A67:D6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1"/>
  <sheetViews>
    <sheetView zoomScale="145" zoomScaleNormal="145" workbookViewId="0">
      <selection activeCell="D2" sqref="D2"/>
    </sheetView>
  </sheetViews>
  <sheetFormatPr defaultRowHeight="16.5" x14ac:dyDescent="0.3"/>
  <cols>
    <col min="1" max="1" width="9.140625" style="5"/>
    <col min="2" max="2" width="10.28515625" style="5" customWidth="1"/>
    <col min="3" max="3" width="18.5703125" style="53" customWidth="1"/>
    <col min="4" max="4" width="10.42578125" style="53" customWidth="1"/>
    <col min="5" max="6" width="11.7109375" style="53" bestFit="1" customWidth="1"/>
    <col min="7" max="7" width="16.28515625" style="53" customWidth="1"/>
    <col min="8" max="8" width="17.42578125" style="53" customWidth="1"/>
    <col min="9" max="9" width="8.7109375" style="53" bestFit="1" customWidth="1"/>
    <col min="10" max="10" width="15.5703125" style="5" bestFit="1" customWidth="1"/>
    <col min="11" max="11" width="14.85546875" style="5" bestFit="1" customWidth="1"/>
    <col min="12" max="16384" width="9.140625" style="5"/>
  </cols>
  <sheetData>
    <row r="1" spans="1:13" x14ac:dyDescent="0.3">
      <c r="A1" s="9" t="s">
        <v>4</v>
      </c>
      <c r="B1" s="9" t="s">
        <v>14</v>
      </c>
      <c r="C1" s="9" t="s">
        <v>10</v>
      </c>
      <c r="D1" s="9" t="s">
        <v>5</v>
      </c>
      <c r="E1" s="9" t="s">
        <v>6</v>
      </c>
      <c r="F1" s="9" t="s">
        <v>7</v>
      </c>
      <c r="G1" s="9" t="s">
        <v>8</v>
      </c>
      <c r="H1" s="9" t="s">
        <v>9</v>
      </c>
      <c r="I1" s="5"/>
      <c r="K1" s="53"/>
    </row>
    <row r="2" spans="1:13" ht="54" customHeight="1" x14ac:dyDescent="0.3">
      <c r="A2" s="123">
        <v>1</v>
      </c>
      <c r="B2" s="3" t="s">
        <v>82</v>
      </c>
      <c r="C2" s="4" t="s">
        <v>90</v>
      </c>
      <c r="D2" s="40">
        <f>2+16+12</f>
        <v>30</v>
      </c>
      <c r="E2" s="35">
        <v>20561</v>
      </c>
      <c r="F2" s="98">
        <v>22617</v>
      </c>
      <c r="G2" s="99">
        <v>573514920</v>
      </c>
      <c r="H2" s="100">
        <v>648071863</v>
      </c>
      <c r="I2" s="54">
        <v>3000</v>
      </c>
      <c r="J2" s="113">
        <f>F2*I2</f>
        <v>67851000</v>
      </c>
    </row>
    <row r="3" spans="1:13" ht="54" customHeight="1" x14ac:dyDescent="0.3">
      <c r="A3" s="124"/>
      <c r="B3" s="3" t="s">
        <v>83</v>
      </c>
      <c r="C3" s="4" t="s">
        <v>91</v>
      </c>
      <c r="D3" s="40">
        <f>32+3</f>
        <v>35</v>
      </c>
      <c r="E3" s="35">
        <v>22524</v>
      </c>
      <c r="F3" s="98">
        <v>24776</v>
      </c>
      <c r="G3" s="101">
        <v>0</v>
      </c>
      <c r="H3" s="102">
        <v>0</v>
      </c>
      <c r="I3" s="54">
        <v>3000</v>
      </c>
      <c r="J3" s="113">
        <f>F3*I3</f>
        <v>74328000</v>
      </c>
    </row>
    <row r="4" spans="1:13" ht="27.75" customHeight="1" x14ac:dyDescent="0.3">
      <c r="A4" s="120" t="s">
        <v>92</v>
      </c>
      <c r="B4" s="121"/>
      <c r="C4" s="122"/>
      <c r="D4" s="103">
        <f>SUM(D2:D3)</f>
        <v>65</v>
      </c>
      <c r="E4" s="104">
        <f t="shared" ref="E4:F4" si="0">SUM(E2:E3)</f>
        <v>43085</v>
      </c>
      <c r="F4" s="105">
        <f t="shared" si="0"/>
        <v>47393</v>
      </c>
      <c r="G4" s="106">
        <f t="shared" ref="G4:H4" si="1">SUM(G2:G3)</f>
        <v>573514920</v>
      </c>
      <c r="H4" s="107">
        <f t="shared" si="1"/>
        <v>648071863</v>
      </c>
      <c r="I4" s="109"/>
      <c r="J4" s="107">
        <f>SUM(J2:J3)</f>
        <v>142179000</v>
      </c>
    </row>
    <row r="5" spans="1:13" ht="43.5" customHeight="1" x14ac:dyDescent="0.3">
      <c r="A5" s="123">
        <v>2</v>
      </c>
      <c r="B5" s="3" t="s">
        <v>84</v>
      </c>
      <c r="C5" s="4" t="s">
        <v>93</v>
      </c>
      <c r="D5" s="40">
        <f>15+26+1</f>
        <v>42</v>
      </c>
      <c r="E5" s="35">
        <v>22885</v>
      </c>
      <c r="F5" s="98">
        <v>25174</v>
      </c>
      <c r="G5" s="99">
        <v>640196820</v>
      </c>
      <c r="H5" s="100">
        <v>723422406</v>
      </c>
      <c r="I5" s="54">
        <v>3000</v>
      </c>
      <c r="J5" s="113">
        <f>F5*I5</f>
        <v>75522000</v>
      </c>
    </row>
    <row r="6" spans="1:13" ht="47.25" customHeight="1" x14ac:dyDescent="0.3">
      <c r="A6" s="124"/>
      <c r="B6" s="3" t="s">
        <v>85</v>
      </c>
      <c r="C6" s="4" t="s">
        <v>94</v>
      </c>
      <c r="D6" s="40">
        <v>36</v>
      </c>
      <c r="E6" s="35">
        <v>22287</v>
      </c>
      <c r="F6" s="98">
        <v>24516</v>
      </c>
      <c r="G6" s="38">
        <v>0</v>
      </c>
      <c r="H6" s="39">
        <v>0</v>
      </c>
      <c r="I6" s="54">
        <v>3000</v>
      </c>
      <c r="J6" s="113">
        <f>F6*I6</f>
        <v>73548000</v>
      </c>
    </row>
    <row r="7" spans="1:13" ht="32.25" customHeight="1" x14ac:dyDescent="0.3">
      <c r="A7" s="120" t="s">
        <v>95</v>
      </c>
      <c r="B7" s="121"/>
      <c r="C7" s="122"/>
      <c r="D7" s="103">
        <f>SUM(D5:D6)</f>
        <v>78</v>
      </c>
      <c r="E7" s="104">
        <f t="shared" ref="E7:H7" si="2">SUM(E5:E6)</f>
        <v>45172</v>
      </c>
      <c r="F7" s="105">
        <f t="shared" si="2"/>
        <v>49690</v>
      </c>
      <c r="G7" s="106">
        <f t="shared" si="2"/>
        <v>640196820</v>
      </c>
      <c r="H7" s="107">
        <f t="shared" si="2"/>
        <v>723422406</v>
      </c>
      <c r="I7" s="108"/>
      <c r="J7" s="107">
        <f>SUM(J5:J6)</f>
        <v>149070000</v>
      </c>
    </row>
    <row r="8" spans="1:13" ht="74.25" customHeight="1" x14ac:dyDescent="0.3">
      <c r="A8" s="123">
        <v>3</v>
      </c>
      <c r="B8" s="96" t="s">
        <v>86</v>
      </c>
      <c r="C8" s="4" t="s">
        <v>96</v>
      </c>
      <c r="D8" s="40">
        <f>33+17+14</f>
        <v>64</v>
      </c>
      <c r="E8" s="35">
        <v>49290</v>
      </c>
      <c r="F8" s="98">
        <v>54219</v>
      </c>
      <c r="G8" s="99">
        <v>1364674860</v>
      </c>
      <c r="H8" s="100">
        <v>1542082597</v>
      </c>
      <c r="I8" s="54">
        <v>3000</v>
      </c>
      <c r="J8" s="113">
        <f>F8*I8</f>
        <v>162657000</v>
      </c>
    </row>
    <row r="9" spans="1:13" ht="33" x14ac:dyDescent="0.3">
      <c r="A9" s="124"/>
      <c r="B9" s="97" t="s">
        <v>87</v>
      </c>
      <c r="C9" s="4" t="s">
        <v>97</v>
      </c>
      <c r="D9" s="40">
        <v>1</v>
      </c>
      <c r="E9" s="35">
        <v>910</v>
      </c>
      <c r="F9" s="98">
        <v>1001</v>
      </c>
      <c r="G9" s="110">
        <v>0</v>
      </c>
      <c r="H9" s="111">
        <v>0</v>
      </c>
      <c r="I9" s="54">
        <v>3000</v>
      </c>
      <c r="J9" s="113">
        <f>F9*I9</f>
        <v>3003000</v>
      </c>
    </row>
    <row r="10" spans="1:13" x14ac:dyDescent="0.3">
      <c r="A10" s="118" t="s">
        <v>88</v>
      </c>
      <c r="B10" s="118"/>
      <c r="C10" s="118"/>
      <c r="D10" s="55">
        <f t="shared" ref="D10:J10" si="3">SUM(D8:D9)</f>
        <v>65</v>
      </c>
      <c r="E10" s="56">
        <f t="shared" si="3"/>
        <v>50200</v>
      </c>
      <c r="F10" s="56">
        <f t="shared" si="3"/>
        <v>55220</v>
      </c>
      <c r="G10" s="112">
        <f t="shared" si="3"/>
        <v>1364674860</v>
      </c>
      <c r="H10" s="112">
        <f t="shared" si="3"/>
        <v>1542082597</v>
      </c>
      <c r="I10" s="57"/>
      <c r="J10" s="112">
        <f t="shared" si="3"/>
        <v>165660000</v>
      </c>
      <c r="K10" s="53"/>
    </row>
    <row r="11" spans="1:13" x14ac:dyDescent="0.3">
      <c r="A11" s="119" t="s">
        <v>89</v>
      </c>
      <c r="B11" s="119"/>
      <c r="C11" s="119"/>
      <c r="D11" s="114">
        <f>D10+D7+D4</f>
        <v>208</v>
      </c>
      <c r="E11" s="114">
        <f t="shared" ref="E11:J11" si="4">E10+E7+E4</f>
        <v>138457</v>
      </c>
      <c r="F11" s="114">
        <f t="shared" si="4"/>
        <v>152303</v>
      </c>
      <c r="G11" s="115">
        <f t="shared" si="4"/>
        <v>2578386600</v>
      </c>
      <c r="H11" s="115">
        <f t="shared" si="4"/>
        <v>2913576866</v>
      </c>
      <c r="I11" s="116"/>
      <c r="J11" s="115">
        <f t="shared" si="4"/>
        <v>456909000</v>
      </c>
      <c r="K11" s="53"/>
    </row>
    <row r="12" spans="1:13" x14ac:dyDescent="0.3">
      <c r="A12" s="53"/>
      <c r="B12" s="53"/>
      <c r="J12" s="53"/>
      <c r="K12" s="53"/>
    </row>
    <row r="13" spans="1:13" x14ac:dyDescent="0.3">
      <c r="A13" s="53"/>
      <c r="B13" s="53"/>
      <c r="J13" s="53"/>
      <c r="K13" s="58">
        <f>F11*3000</f>
        <v>456909000</v>
      </c>
    </row>
    <row r="14" spans="1:13" x14ac:dyDescent="0.3">
      <c r="A14" s="53"/>
      <c r="B14" s="53"/>
      <c r="J14" s="53"/>
    </row>
    <row r="15" spans="1:13" ht="18.75" x14ac:dyDescent="0.3">
      <c r="A15" s="53"/>
      <c r="B15" s="53"/>
      <c r="H15" s="58"/>
      <c r="J15" s="53"/>
      <c r="K15" s="79"/>
      <c r="L15" s="79"/>
      <c r="M15" s="79"/>
    </row>
    <row r="16" spans="1:13" ht="18.75" x14ac:dyDescent="0.3">
      <c r="A16" s="53"/>
      <c r="B16" s="53"/>
      <c r="J16" s="53"/>
      <c r="K16" s="79"/>
      <c r="L16" s="79"/>
      <c r="M16" s="79"/>
    </row>
    <row r="17" spans="1:13" ht="18.75" x14ac:dyDescent="0.3">
      <c r="A17" s="53"/>
      <c r="B17" s="53"/>
      <c r="J17" s="53"/>
      <c r="K17" s="79"/>
      <c r="L17" s="79"/>
      <c r="M17" s="79"/>
    </row>
    <row r="18" spans="1:13" x14ac:dyDescent="0.3">
      <c r="A18" s="53"/>
      <c r="B18" s="53"/>
      <c r="J18" s="53"/>
    </row>
    <row r="19" spans="1:13" x14ac:dyDescent="0.3">
      <c r="A19" s="53"/>
      <c r="B19" s="53"/>
      <c r="J19" s="53"/>
    </row>
    <row r="20" spans="1:13" x14ac:dyDescent="0.3">
      <c r="A20" s="53"/>
      <c r="B20" s="53"/>
      <c r="J20" s="53"/>
    </row>
    <row r="21" spans="1:13" x14ac:dyDescent="0.3">
      <c r="A21" s="53"/>
      <c r="B21" s="53"/>
      <c r="J21" s="53"/>
    </row>
  </sheetData>
  <mergeCells count="7">
    <mergeCell ref="A10:C10"/>
    <mergeCell ref="A11:C11"/>
    <mergeCell ref="A4:C4"/>
    <mergeCell ref="A2:A3"/>
    <mergeCell ref="A5:A6"/>
    <mergeCell ref="A8:A9"/>
    <mergeCell ref="A7:C7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41DCE-F9D6-49E1-948A-A6015FC555DC}">
  <dimension ref="K6:AG82"/>
  <sheetViews>
    <sheetView tabSelected="1" topLeftCell="J4" workbookViewId="0">
      <selection activeCell="AG14" sqref="AD14:AG14"/>
    </sheetView>
  </sheetViews>
  <sheetFormatPr defaultRowHeight="16.5" x14ac:dyDescent="0.3"/>
  <cols>
    <col min="1" max="29" width="9.140625" style="7"/>
    <col min="30" max="30" width="16.42578125" style="7" customWidth="1"/>
    <col min="31" max="16384" width="9.140625" style="7"/>
  </cols>
  <sheetData>
    <row r="6" spans="11:33" ht="17.25" thickBot="1" x14ac:dyDescent="0.35"/>
    <row r="7" spans="11:33" ht="17.25" thickBot="1" x14ac:dyDescent="0.35">
      <c r="AC7" s="77">
        <v>1</v>
      </c>
      <c r="AD7" s="76" t="s">
        <v>63</v>
      </c>
      <c r="AE7" s="74">
        <v>49.51</v>
      </c>
      <c r="AF7" s="142">
        <f>AE7*10.764</f>
        <v>532.92563999999993</v>
      </c>
      <c r="AG7" s="143">
        <v>1</v>
      </c>
    </row>
    <row r="8" spans="11:33" ht="17.25" thickBot="1" x14ac:dyDescent="0.35">
      <c r="AC8" s="78">
        <v>2</v>
      </c>
      <c r="AD8" s="75" t="s">
        <v>64</v>
      </c>
      <c r="AE8" s="73">
        <v>57.13</v>
      </c>
      <c r="AF8" s="142">
        <f t="shared" ref="AF8:AF20" si="0">AE8*10.764</f>
        <v>614.94731999999999</v>
      </c>
      <c r="AG8" s="143">
        <v>16</v>
      </c>
    </row>
    <row r="9" spans="11:33" ht="17.25" thickBot="1" x14ac:dyDescent="0.35">
      <c r="AC9" s="77">
        <v>3</v>
      </c>
      <c r="AD9" s="76" t="s">
        <v>65</v>
      </c>
      <c r="AE9" s="74">
        <v>58.62</v>
      </c>
      <c r="AF9" s="142">
        <f t="shared" si="0"/>
        <v>630.98567999999989</v>
      </c>
      <c r="AG9" s="143">
        <v>15</v>
      </c>
    </row>
    <row r="10" spans="11:33" ht="17.25" thickBot="1" x14ac:dyDescent="0.35">
      <c r="AC10" s="78">
        <v>4</v>
      </c>
      <c r="AD10" s="75" t="s">
        <v>64</v>
      </c>
      <c r="AE10" s="73">
        <v>67.44</v>
      </c>
      <c r="AF10" s="142">
        <f t="shared" si="0"/>
        <v>725.92415999999992</v>
      </c>
      <c r="AG10" s="143">
        <v>1</v>
      </c>
    </row>
    <row r="11" spans="11:33" ht="17.25" thickBot="1" x14ac:dyDescent="0.35">
      <c r="AC11" s="77">
        <v>5</v>
      </c>
      <c r="AD11" s="76" t="s">
        <v>66</v>
      </c>
      <c r="AE11" s="74">
        <v>84.54</v>
      </c>
      <c r="AF11" s="142">
        <f t="shared" si="0"/>
        <v>909.98856000000001</v>
      </c>
      <c r="AG11" s="143">
        <v>16</v>
      </c>
    </row>
    <row r="12" spans="11:33" ht="17.25" thickBot="1" x14ac:dyDescent="0.35">
      <c r="AC12" s="78">
        <v>6</v>
      </c>
      <c r="AD12" s="75" t="s">
        <v>67</v>
      </c>
      <c r="AE12" s="73">
        <v>87.14</v>
      </c>
      <c r="AF12" s="142">
        <f t="shared" si="0"/>
        <v>937.9749599999999</v>
      </c>
      <c r="AG12" s="143">
        <v>15</v>
      </c>
    </row>
    <row r="13" spans="11:33" ht="17.25" thickBot="1" x14ac:dyDescent="0.35">
      <c r="AC13" s="77">
        <v>7</v>
      </c>
      <c r="AD13" s="144" t="s">
        <v>68</v>
      </c>
      <c r="AE13" s="145">
        <v>51.37</v>
      </c>
      <c r="AF13" s="142">
        <f t="shared" si="0"/>
        <v>552.9466799999999</v>
      </c>
      <c r="AG13" s="143">
        <v>1</v>
      </c>
    </row>
    <row r="14" spans="11:33" ht="17.25" thickBot="1" x14ac:dyDescent="0.35">
      <c r="AC14" s="78">
        <v>8</v>
      </c>
      <c r="AD14" s="144" t="s">
        <v>69</v>
      </c>
      <c r="AE14" s="145">
        <v>73.849999999999994</v>
      </c>
      <c r="AF14" s="142">
        <f t="shared" si="0"/>
        <v>794.92139999999984</v>
      </c>
      <c r="AG14" s="143">
        <v>11</v>
      </c>
    </row>
    <row r="15" spans="11:33" ht="17.25" thickBot="1" x14ac:dyDescent="0.35">
      <c r="AC15" s="77">
        <v>9</v>
      </c>
      <c r="AD15" s="144" t="s">
        <v>70</v>
      </c>
      <c r="AE15" s="145">
        <v>63.54</v>
      </c>
      <c r="AF15" s="142">
        <f t="shared" si="0"/>
        <v>683.94455999999991</v>
      </c>
      <c r="AG15" s="143">
        <v>1</v>
      </c>
    </row>
    <row r="16" spans="11:33" ht="17.25" thickBot="1" x14ac:dyDescent="0.35">
      <c r="K16" s="10"/>
      <c r="L16" s="10"/>
      <c r="M16" s="10"/>
      <c r="N16" s="11"/>
      <c r="O16" s="10"/>
      <c r="AC16" s="78">
        <v>10</v>
      </c>
      <c r="AD16" s="144" t="s">
        <v>71</v>
      </c>
      <c r="AE16" s="145">
        <v>57.97</v>
      </c>
      <c r="AF16" s="142">
        <f t="shared" si="0"/>
        <v>623.98907999999994</v>
      </c>
      <c r="AG16" s="143">
        <v>16</v>
      </c>
    </row>
    <row r="17" spans="11:33" ht="17.25" thickBot="1" x14ac:dyDescent="0.35">
      <c r="K17" s="10"/>
      <c r="L17" s="10"/>
      <c r="M17" s="10"/>
      <c r="N17" s="11"/>
      <c r="O17" s="10"/>
      <c r="AC17" s="77">
        <v>11</v>
      </c>
      <c r="AD17" s="144" t="s">
        <v>68</v>
      </c>
      <c r="AE17" s="145">
        <v>55.27</v>
      </c>
      <c r="AF17" s="142">
        <f t="shared" si="0"/>
        <v>594.92628000000002</v>
      </c>
      <c r="AG17" s="143">
        <v>1</v>
      </c>
    </row>
    <row r="18" spans="11:33" ht="17.25" thickBot="1" x14ac:dyDescent="0.35">
      <c r="K18" s="10"/>
      <c r="L18" s="10"/>
      <c r="M18" s="10"/>
      <c r="N18" s="11"/>
      <c r="O18" s="10"/>
      <c r="AC18" s="78">
        <v>12</v>
      </c>
      <c r="AD18" s="144" t="s">
        <v>72</v>
      </c>
      <c r="AE18" s="145">
        <v>36.409999999999997</v>
      </c>
      <c r="AF18" s="142">
        <f t="shared" si="0"/>
        <v>391.91723999999994</v>
      </c>
      <c r="AG18" s="143">
        <v>15</v>
      </c>
    </row>
    <row r="19" spans="11:33" ht="17.25" thickBot="1" x14ac:dyDescent="0.35">
      <c r="AC19" s="77">
        <v>13</v>
      </c>
      <c r="AD19" s="144" t="s">
        <v>73</v>
      </c>
      <c r="AE19" s="145">
        <v>57.97</v>
      </c>
      <c r="AF19" s="142">
        <f t="shared" si="0"/>
        <v>623.98907999999994</v>
      </c>
      <c r="AG19" s="143">
        <v>26</v>
      </c>
    </row>
    <row r="20" spans="11:33" ht="17.25" thickBot="1" x14ac:dyDescent="0.35">
      <c r="AC20" s="78">
        <v>14</v>
      </c>
      <c r="AD20" s="144" t="s">
        <v>74</v>
      </c>
      <c r="AE20" s="145">
        <v>72.56</v>
      </c>
      <c r="AF20" s="142">
        <f t="shared" si="0"/>
        <v>781.03584000000001</v>
      </c>
      <c r="AG20" s="143">
        <v>1</v>
      </c>
    </row>
    <row r="21" spans="11:33" x14ac:dyDescent="0.3">
      <c r="AG21" s="9">
        <f>SUM(AG7:AG20)</f>
        <v>136</v>
      </c>
    </row>
    <row r="42" spans="12:16" x14ac:dyDescent="0.3">
      <c r="L42" s="8"/>
      <c r="M42" s="8"/>
      <c r="N42" s="8"/>
      <c r="O42" s="8"/>
      <c r="P42" s="8"/>
    </row>
    <row r="43" spans="12:16" x14ac:dyDescent="0.3">
      <c r="L43" s="13"/>
      <c r="M43" s="13"/>
      <c r="N43" s="13"/>
      <c r="O43" s="12"/>
      <c r="P43" s="13"/>
    </row>
    <row r="44" spans="12:16" x14ac:dyDescent="0.3">
      <c r="L44" s="13"/>
      <c r="M44" s="13"/>
      <c r="N44" s="13"/>
      <c r="O44" s="12"/>
      <c r="P44" s="13"/>
    </row>
    <row r="45" spans="12:16" x14ac:dyDescent="0.3">
      <c r="L45" s="13"/>
      <c r="M45" s="13"/>
      <c r="N45" s="13"/>
      <c r="O45" s="12"/>
      <c r="P45" s="13"/>
    </row>
    <row r="46" spans="12:16" x14ac:dyDescent="0.3">
      <c r="P46" s="9"/>
    </row>
    <row r="76" spans="13:17" x14ac:dyDescent="0.3">
      <c r="M76" s="13"/>
      <c r="N76" s="13"/>
      <c r="O76" s="13"/>
      <c r="P76" s="12"/>
      <c r="Q76" s="13"/>
    </row>
    <row r="77" spans="13:17" x14ac:dyDescent="0.3">
      <c r="M77" s="13"/>
      <c r="N77" s="13"/>
      <c r="O77" s="13"/>
      <c r="P77" s="12"/>
      <c r="Q77" s="13"/>
    </row>
    <row r="78" spans="13:17" x14ac:dyDescent="0.3">
      <c r="M78" s="13"/>
      <c r="N78" s="13"/>
      <c r="O78" s="13"/>
      <c r="P78" s="12"/>
      <c r="Q78" s="13"/>
    </row>
    <row r="79" spans="13:17" x14ac:dyDescent="0.3">
      <c r="M79" s="13"/>
      <c r="N79" s="13"/>
      <c r="O79" s="13"/>
      <c r="P79" s="12"/>
      <c r="Q79" s="13"/>
    </row>
    <row r="80" spans="13:17" x14ac:dyDescent="0.3">
      <c r="M80" s="13"/>
      <c r="N80" s="13"/>
      <c r="O80" s="13"/>
      <c r="P80" s="12"/>
      <c r="Q80" s="13"/>
    </row>
    <row r="81" spans="13:17" x14ac:dyDescent="0.3">
      <c r="M81" s="13"/>
      <c r="N81" s="13"/>
      <c r="O81" s="13"/>
      <c r="P81" s="12"/>
      <c r="Q81" s="13"/>
    </row>
    <row r="82" spans="13:17" x14ac:dyDescent="0.3">
      <c r="M82" s="14"/>
      <c r="N82" s="14"/>
      <c r="O82" s="14"/>
      <c r="P82" s="14"/>
      <c r="Q82" s="15"/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21C3E-FE8F-46B5-96DC-BE6D62D88352}">
  <dimension ref="A1:R63"/>
  <sheetViews>
    <sheetView zoomScaleNormal="100" workbookViewId="0">
      <selection activeCell="O34" sqref="O34"/>
    </sheetView>
  </sheetViews>
  <sheetFormatPr defaultRowHeight="16.5" x14ac:dyDescent="0.3"/>
  <cols>
    <col min="1" max="1" width="9.5703125" style="14" customWidth="1"/>
    <col min="2" max="2" width="4.7109375" style="14" customWidth="1"/>
    <col min="3" max="3" width="7.85546875" style="14" customWidth="1"/>
    <col min="4" max="4" width="7.140625" style="40" customWidth="1"/>
    <col min="5" max="5" width="7.42578125" style="40" customWidth="1"/>
    <col min="6" max="6" width="3.140625" style="16" customWidth="1"/>
    <col min="7" max="7" width="9.85546875" style="14" customWidth="1"/>
    <col min="8" max="8" width="5.28515625" style="14" customWidth="1"/>
    <col min="9" max="9" width="7.42578125" style="40" customWidth="1"/>
    <col min="10" max="10" width="6.140625" style="40" customWidth="1"/>
    <col min="11" max="11" width="7.140625" style="40" customWidth="1"/>
    <col min="12" max="12" width="2.85546875" style="16" customWidth="1"/>
    <col min="13" max="13" width="10" style="5" customWidth="1"/>
    <col min="14" max="14" width="6.140625" style="14" customWidth="1"/>
    <col min="15" max="15" width="7.42578125" style="43" customWidth="1"/>
    <col min="16" max="16" width="8.140625" style="43" customWidth="1"/>
    <col min="17" max="17" width="7.28515625" style="43" customWidth="1"/>
    <col min="18" max="18" width="3.5703125" style="16" customWidth="1"/>
    <col min="19" max="16384" width="9.140625" style="5"/>
  </cols>
  <sheetData>
    <row r="1" spans="1:18" s="6" customFormat="1" ht="50.25" customHeight="1" x14ac:dyDescent="0.3">
      <c r="A1" s="15"/>
      <c r="B1" s="20" t="s">
        <v>20</v>
      </c>
      <c r="C1" s="15" t="s">
        <v>21</v>
      </c>
      <c r="D1" s="44" t="s">
        <v>27</v>
      </c>
      <c r="E1" s="44" t="s">
        <v>28</v>
      </c>
      <c r="F1" s="18"/>
      <c r="G1" s="15"/>
      <c r="H1" s="20" t="s">
        <v>20</v>
      </c>
      <c r="I1" s="3" t="s">
        <v>21</v>
      </c>
      <c r="J1" s="44" t="s">
        <v>27</v>
      </c>
      <c r="K1" s="44" t="s">
        <v>28</v>
      </c>
      <c r="L1" s="18"/>
      <c r="M1" s="15"/>
      <c r="N1" s="20" t="s">
        <v>20</v>
      </c>
      <c r="O1" s="3" t="s">
        <v>21</v>
      </c>
      <c r="P1" s="44" t="s">
        <v>27</v>
      </c>
      <c r="Q1" s="44" t="s">
        <v>28</v>
      </c>
      <c r="R1" s="18"/>
    </row>
    <row r="2" spans="1:18" x14ac:dyDescent="0.3">
      <c r="A2" s="17" t="s">
        <v>18</v>
      </c>
      <c r="G2" s="17" t="s">
        <v>22</v>
      </c>
      <c r="M2" s="17" t="s">
        <v>24</v>
      </c>
      <c r="O2" s="40"/>
      <c r="P2" s="40"/>
      <c r="Q2" s="40"/>
    </row>
    <row r="3" spans="1:18" s="6" customFormat="1" x14ac:dyDescent="0.3">
      <c r="A3" s="15" t="s">
        <v>19</v>
      </c>
      <c r="B3" s="15"/>
      <c r="C3" s="15"/>
      <c r="D3" s="3"/>
      <c r="E3" s="3"/>
      <c r="F3" s="18"/>
      <c r="G3" s="15" t="s">
        <v>19</v>
      </c>
      <c r="H3" s="15"/>
      <c r="I3" s="3"/>
      <c r="J3" s="3"/>
      <c r="K3" s="3"/>
      <c r="L3" s="18"/>
      <c r="M3" s="15" t="s">
        <v>19</v>
      </c>
      <c r="N3" s="15"/>
      <c r="O3" s="3"/>
      <c r="P3" s="3"/>
      <c r="Q3" s="3"/>
      <c r="R3" s="18"/>
    </row>
    <row r="4" spans="1:18" x14ac:dyDescent="0.3">
      <c r="A4" s="14" t="s">
        <v>17</v>
      </c>
      <c r="B4" s="14">
        <v>1</v>
      </c>
      <c r="C4" s="40" t="s">
        <v>12</v>
      </c>
      <c r="D4" s="40">
        <v>624</v>
      </c>
      <c r="E4" s="42">
        <v>624</v>
      </c>
      <c r="G4" s="12" t="s">
        <v>23</v>
      </c>
      <c r="H4" s="14">
        <v>1</v>
      </c>
      <c r="I4" s="42" t="s">
        <v>12</v>
      </c>
      <c r="J4" s="40">
        <v>624</v>
      </c>
      <c r="K4" s="40">
        <v>624</v>
      </c>
      <c r="M4" s="12" t="s">
        <v>17</v>
      </c>
      <c r="N4" s="14">
        <v>1</v>
      </c>
      <c r="O4" s="42" t="s">
        <v>15</v>
      </c>
      <c r="P4" s="40">
        <v>910</v>
      </c>
      <c r="Q4" s="40">
        <v>910</v>
      </c>
    </row>
    <row r="5" spans="1:18" x14ac:dyDescent="0.3">
      <c r="B5" s="14">
        <v>2</v>
      </c>
      <c r="C5" s="40" t="s">
        <v>12</v>
      </c>
      <c r="D5" s="40">
        <v>624</v>
      </c>
      <c r="E5" s="42">
        <v>624</v>
      </c>
      <c r="G5" s="12"/>
      <c r="H5" s="14">
        <v>2</v>
      </c>
      <c r="I5" s="42" t="s">
        <v>12</v>
      </c>
      <c r="J5" s="40">
        <v>624</v>
      </c>
      <c r="K5" s="40">
        <v>624</v>
      </c>
      <c r="M5" s="12"/>
      <c r="N5" s="14">
        <v>2</v>
      </c>
      <c r="O5" s="42" t="s">
        <v>15</v>
      </c>
      <c r="P5" s="40">
        <v>938</v>
      </c>
      <c r="Q5" s="40">
        <v>938</v>
      </c>
    </row>
    <row r="6" spans="1:18" x14ac:dyDescent="0.3">
      <c r="B6" s="14">
        <v>3</v>
      </c>
      <c r="C6" s="40" t="s">
        <v>15</v>
      </c>
      <c r="D6" s="40">
        <v>795</v>
      </c>
      <c r="E6" s="42">
        <v>795</v>
      </c>
      <c r="G6" s="12"/>
      <c r="H6" s="14">
        <v>3</v>
      </c>
      <c r="I6" s="42" t="s">
        <v>29</v>
      </c>
      <c r="J6" s="40">
        <v>392</v>
      </c>
      <c r="K6" s="40">
        <v>392</v>
      </c>
      <c r="M6" s="12"/>
      <c r="N6" s="14">
        <v>3</v>
      </c>
      <c r="O6" s="42" t="s">
        <v>12</v>
      </c>
      <c r="P6" s="40">
        <v>631</v>
      </c>
      <c r="Q6" s="40">
        <v>631</v>
      </c>
    </row>
    <row r="7" spans="1:18" x14ac:dyDescent="0.3">
      <c r="B7" s="14">
        <v>4</v>
      </c>
      <c r="C7" s="40" t="s">
        <v>12</v>
      </c>
      <c r="D7" s="40">
        <v>624</v>
      </c>
      <c r="E7" s="42">
        <v>624</v>
      </c>
      <c r="G7" s="12"/>
      <c r="H7" s="14">
        <v>4</v>
      </c>
      <c r="I7" s="42" t="s">
        <v>12</v>
      </c>
      <c r="J7" s="40">
        <v>624</v>
      </c>
      <c r="K7" s="40">
        <v>624</v>
      </c>
      <c r="M7" s="12"/>
      <c r="N7" s="14">
        <v>4</v>
      </c>
      <c r="O7" s="42" t="s">
        <v>12</v>
      </c>
      <c r="P7" s="40">
        <v>615</v>
      </c>
      <c r="Q7" s="40">
        <v>615</v>
      </c>
    </row>
    <row r="8" spans="1:18" x14ac:dyDescent="0.3">
      <c r="E8" s="42"/>
      <c r="H8" s="14">
        <v>5</v>
      </c>
      <c r="I8" s="40" t="s">
        <v>12</v>
      </c>
      <c r="J8" s="40">
        <v>624</v>
      </c>
      <c r="K8" s="42">
        <v>624</v>
      </c>
      <c r="P8" s="40"/>
      <c r="Q8" s="41"/>
    </row>
    <row r="9" spans="1:18" ht="66" x14ac:dyDescent="0.3">
      <c r="A9" s="20" t="s">
        <v>30</v>
      </c>
      <c r="E9" s="42"/>
      <c r="G9" s="20" t="s">
        <v>26</v>
      </c>
      <c r="K9" s="42"/>
      <c r="M9" s="20" t="s">
        <v>26</v>
      </c>
      <c r="N9" s="15"/>
      <c r="O9" s="3"/>
      <c r="P9" s="40"/>
      <c r="Q9" s="41"/>
    </row>
    <row r="10" spans="1:18" x14ac:dyDescent="0.3">
      <c r="A10" s="14" t="s">
        <v>17</v>
      </c>
      <c r="B10" s="14">
        <v>1</v>
      </c>
      <c r="C10" s="40" t="s">
        <v>12</v>
      </c>
      <c r="D10" s="40">
        <v>624</v>
      </c>
      <c r="E10" s="40">
        <v>624</v>
      </c>
      <c r="G10" s="14" t="s">
        <v>23</v>
      </c>
      <c r="H10" s="14">
        <v>1</v>
      </c>
      <c r="I10" s="42" t="s">
        <v>12</v>
      </c>
      <c r="J10" s="40">
        <v>624</v>
      </c>
      <c r="K10" s="40">
        <v>624</v>
      </c>
      <c r="M10" s="14" t="s">
        <v>17</v>
      </c>
      <c r="N10" s="14">
        <v>1</v>
      </c>
      <c r="O10" s="42" t="s">
        <v>15</v>
      </c>
      <c r="P10" s="40">
        <v>910</v>
      </c>
      <c r="Q10" s="40">
        <v>910</v>
      </c>
    </row>
    <row r="11" spans="1:18" x14ac:dyDescent="0.3">
      <c r="B11" s="14">
        <v>2</v>
      </c>
      <c r="C11" s="40" t="s">
        <v>12</v>
      </c>
      <c r="D11" s="40">
        <v>624</v>
      </c>
      <c r="E11" s="40">
        <v>624</v>
      </c>
      <c r="H11" s="14">
        <v>2</v>
      </c>
      <c r="I11" s="42" t="s">
        <v>12</v>
      </c>
      <c r="J11" s="40">
        <v>624</v>
      </c>
      <c r="K11" s="40">
        <v>624</v>
      </c>
      <c r="M11" s="12"/>
      <c r="N11" s="14">
        <v>2</v>
      </c>
      <c r="O11" s="42" t="s">
        <v>36</v>
      </c>
      <c r="P11" s="40">
        <v>938</v>
      </c>
      <c r="Q11" s="40">
        <v>938</v>
      </c>
    </row>
    <row r="12" spans="1:18" x14ac:dyDescent="0.3">
      <c r="B12" s="14">
        <v>3</v>
      </c>
      <c r="C12" s="40" t="s">
        <v>15</v>
      </c>
      <c r="D12" s="40">
        <v>795</v>
      </c>
      <c r="E12" s="40">
        <v>795</v>
      </c>
      <c r="H12" s="14">
        <v>3</v>
      </c>
      <c r="I12" s="42" t="s">
        <v>29</v>
      </c>
      <c r="J12" s="40">
        <v>392</v>
      </c>
      <c r="K12" s="40">
        <v>392</v>
      </c>
      <c r="M12" s="12"/>
      <c r="N12" s="14">
        <v>3</v>
      </c>
      <c r="O12" s="42" t="s">
        <v>12</v>
      </c>
      <c r="P12" s="40">
        <v>631</v>
      </c>
      <c r="Q12" s="40">
        <v>631</v>
      </c>
    </row>
    <row r="13" spans="1:18" x14ac:dyDescent="0.3">
      <c r="B13" s="14">
        <v>4</v>
      </c>
      <c r="C13" s="40" t="s">
        <v>12</v>
      </c>
      <c r="D13" s="40">
        <v>624</v>
      </c>
      <c r="E13" s="40">
        <v>624</v>
      </c>
      <c r="H13" s="14">
        <v>4</v>
      </c>
      <c r="I13" s="42" t="s">
        <v>12</v>
      </c>
      <c r="J13" s="40">
        <v>624</v>
      </c>
      <c r="K13" s="40">
        <v>624</v>
      </c>
      <c r="M13" s="12"/>
      <c r="N13" s="14">
        <v>4</v>
      </c>
      <c r="O13" s="42" t="s">
        <v>12</v>
      </c>
      <c r="P13" s="40">
        <v>615</v>
      </c>
      <c r="Q13" s="40">
        <v>615</v>
      </c>
    </row>
    <row r="14" spans="1:18" x14ac:dyDescent="0.3">
      <c r="H14" s="14">
        <v>5</v>
      </c>
      <c r="I14" s="40" t="s">
        <v>12</v>
      </c>
      <c r="J14" s="40">
        <v>624</v>
      </c>
      <c r="K14" s="42">
        <v>624</v>
      </c>
      <c r="P14" s="40"/>
      <c r="Q14" s="41"/>
    </row>
    <row r="15" spans="1:18" ht="33" x14ac:dyDescent="0.3">
      <c r="A15" s="20" t="s">
        <v>31</v>
      </c>
      <c r="D15" s="45"/>
      <c r="E15" s="45"/>
      <c r="G15" s="20" t="s">
        <v>25</v>
      </c>
      <c r="K15" s="42"/>
      <c r="M15" s="20" t="s">
        <v>25</v>
      </c>
      <c r="P15" s="40"/>
      <c r="Q15" s="41"/>
    </row>
    <row r="16" spans="1:18" x14ac:dyDescent="0.3">
      <c r="A16" s="14" t="s">
        <v>17</v>
      </c>
      <c r="B16" s="14">
        <v>1</v>
      </c>
      <c r="C16" s="128" t="s">
        <v>32</v>
      </c>
      <c r="D16" s="128"/>
      <c r="E16" s="128"/>
      <c r="G16" s="14" t="s">
        <v>23</v>
      </c>
      <c r="H16" s="14">
        <v>1</v>
      </c>
      <c r="I16" s="129" t="s">
        <v>33</v>
      </c>
      <c r="J16" s="130"/>
      <c r="K16" s="131"/>
      <c r="M16" s="14" t="s">
        <v>17</v>
      </c>
      <c r="O16" s="42"/>
      <c r="P16" s="40"/>
      <c r="Q16" s="41"/>
    </row>
    <row r="17" spans="1:17" x14ac:dyDescent="0.3">
      <c r="B17" s="14">
        <v>2</v>
      </c>
      <c r="C17" s="128"/>
      <c r="D17" s="128"/>
      <c r="E17" s="128"/>
      <c r="H17" s="14">
        <v>2</v>
      </c>
      <c r="I17" s="132"/>
      <c r="J17" s="133"/>
      <c r="K17" s="134"/>
      <c r="M17" s="12"/>
      <c r="N17" s="14">
        <v>1</v>
      </c>
      <c r="O17" s="42" t="s">
        <v>15</v>
      </c>
      <c r="P17" s="40">
        <v>910</v>
      </c>
      <c r="Q17" s="40">
        <v>910</v>
      </c>
    </row>
    <row r="18" spans="1:17" x14ac:dyDescent="0.3">
      <c r="B18" s="14">
        <v>3</v>
      </c>
      <c r="C18" s="40" t="s">
        <v>12</v>
      </c>
      <c r="D18" s="47">
        <v>795</v>
      </c>
      <c r="E18" s="49">
        <v>795</v>
      </c>
      <c r="H18" s="14">
        <v>3</v>
      </c>
      <c r="I18" s="132"/>
      <c r="J18" s="133"/>
      <c r="K18" s="134"/>
      <c r="M18" s="12"/>
      <c r="N18" s="14">
        <v>2</v>
      </c>
      <c r="O18" s="42" t="s">
        <v>36</v>
      </c>
      <c r="P18" s="40">
        <v>938</v>
      </c>
      <c r="Q18" s="40">
        <v>938</v>
      </c>
    </row>
    <row r="19" spans="1:17" x14ac:dyDescent="0.3">
      <c r="B19" s="14">
        <v>4</v>
      </c>
      <c r="C19" s="40" t="s">
        <v>12</v>
      </c>
      <c r="D19" s="40">
        <v>624</v>
      </c>
      <c r="E19" s="42">
        <v>624</v>
      </c>
      <c r="H19" s="14">
        <v>4</v>
      </c>
      <c r="I19" s="132"/>
      <c r="J19" s="133"/>
      <c r="K19" s="134"/>
      <c r="M19" s="12"/>
      <c r="N19" s="14">
        <v>3</v>
      </c>
      <c r="O19" s="129" t="s">
        <v>32</v>
      </c>
      <c r="P19" s="130"/>
      <c r="Q19" s="131"/>
    </row>
    <row r="20" spans="1:17" x14ac:dyDescent="0.3">
      <c r="D20" s="45"/>
      <c r="E20" s="46"/>
      <c r="H20" s="14">
        <v>5</v>
      </c>
      <c r="I20" s="135"/>
      <c r="J20" s="136"/>
      <c r="K20" s="137"/>
      <c r="M20" s="14"/>
      <c r="N20" s="14">
        <v>4</v>
      </c>
      <c r="O20" s="135"/>
      <c r="P20" s="136"/>
      <c r="Q20" s="137"/>
    </row>
    <row r="21" spans="1:17" x14ac:dyDescent="0.3">
      <c r="D21" s="14"/>
      <c r="E21" s="12"/>
      <c r="I21" s="14"/>
      <c r="J21" s="14"/>
      <c r="K21" s="14"/>
      <c r="O21" s="7"/>
      <c r="P21" s="14"/>
      <c r="Q21" s="51"/>
    </row>
    <row r="22" spans="1:17" x14ac:dyDescent="0.3">
      <c r="A22" s="15" t="s">
        <v>34</v>
      </c>
      <c r="B22" s="15"/>
      <c r="C22" s="15"/>
      <c r="D22" s="50"/>
      <c r="E22" s="50"/>
      <c r="F22" s="18"/>
      <c r="G22" s="15" t="s">
        <v>34</v>
      </c>
      <c r="H22" s="15"/>
      <c r="I22" s="50"/>
      <c r="J22" s="50"/>
      <c r="K22" s="50"/>
      <c r="L22" s="18"/>
      <c r="M22" s="15" t="s">
        <v>34</v>
      </c>
      <c r="N22" s="15"/>
      <c r="O22" s="50"/>
      <c r="P22" s="50"/>
      <c r="Q22" s="50"/>
    </row>
    <row r="23" spans="1:17" x14ac:dyDescent="0.3">
      <c r="A23" s="14" t="s">
        <v>17</v>
      </c>
      <c r="B23" s="14">
        <v>1</v>
      </c>
      <c r="C23" s="40" t="s">
        <v>12</v>
      </c>
      <c r="D23" s="40">
        <v>624</v>
      </c>
      <c r="E23" s="42">
        <v>624</v>
      </c>
      <c r="G23" s="12" t="s">
        <v>23</v>
      </c>
      <c r="H23" s="14">
        <v>1</v>
      </c>
      <c r="I23" s="42" t="s">
        <v>12</v>
      </c>
      <c r="J23" s="40">
        <v>624</v>
      </c>
      <c r="K23" s="40">
        <v>624</v>
      </c>
      <c r="M23" s="12" t="s">
        <v>17</v>
      </c>
      <c r="N23" s="14">
        <v>1</v>
      </c>
      <c r="O23" s="42" t="s">
        <v>15</v>
      </c>
      <c r="P23" s="40">
        <v>910</v>
      </c>
      <c r="Q23" s="40">
        <v>910</v>
      </c>
    </row>
    <row r="24" spans="1:17" x14ac:dyDescent="0.3">
      <c r="B24" s="14">
        <v>2</v>
      </c>
      <c r="C24" s="40" t="s">
        <v>29</v>
      </c>
      <c r="D24" s="40">
        <v>553</v>
      </c>
      <c r="E24" s="42">
        <v>553</v>
      </c>
      <c r="G24" s="12"/>
      <c r="H24" s="14">
        <v>2</v>
      </c>
      <c r="I24" s="42" t="s">
        <v>15</v>
      </c>
      <c r="J24" s="40">
        <v>781</v>
      </c>
      <c r="K24" s="40">
        <v>781</v>
      </c>
      <c r="M24" s="12"/>
      <c r="N24" s="14">
        <v>2</v>
      </c>
      <c r="O24" s="42" t="s">
        <v>12</v>
      </c>
      <c r="P24" s="40">
        <v>726</v>
      </c>
      <c r="Q24" s="40">
        <v>726</v>
      </c>
    </row>
    <row r="25" spans="1:17" x14ac:dyDescent="0.3">
      <c r="B25" s="14">
        <v>3</v>
      </c>
      <c r="C25" s="40" t="s">
        <v>29</v>
      </c>
      <c r="D25" s="40">
        <v>595</v>
      </c>
      <c r="E25" s="42">
        <v>595</v>
      </c>
      <c r="G25" s="12"/>
      <c r="H25" s="14">
        <v>3</v>
      </c>
      <c r="I25" s="125" t="s">
        <v>35</v>
      </c>
      <c r="J25" s="126"/>
      <c r="K25" s="127"/>
      <c r="M25" s="12"/>
      <c r="N25" s="14">
        <v>3</v>
      </c>
      <c r="O25" s="42" t="s">
        <v>29</v>
      </c>
      <c r="P25" s="40">
        <v>533</v>
      </c>
      <c r="Q25" s="40">
        <v>533</v>
      </c>
    </row>
    <row r="26" spans="1:17" x14ac:dyDescent="0.3">
      <c r="B26" s="14">
        <v>4</v>
      </c>
      <c r="C26" s="40" t="s">
        <v>12</v>
      </c>
      <c r="D26" s="40">
        <v>624</v>
      </c>
      <c r="E26" s="42">
        <v>624</v>
      </c>
      <c r="G26" s="12"/>
      <c r="H26" s="14">
        <v>4</v>
      </c>
      <c r="I26" s="42" t="s">
        <v>12</v>
      </c>
      <c r="J26" s="40">
        <v>624</v>
      </c>
      <c r="K26" s="40">
        <v>624</v>
      </c>
      <c r="M26" s="12"/>
      <c r="N26" s="14">
        <v>4</v>
      </c>
      <c r="O26" s="42" t="s">
        <v>12</v>
      </c>
      <c r="P26" s="40">
        <v>615</v>
      </c>
      <c r="Q26" s="40">
        <v>615</v>
      </c>
    </row>
    <row r="27" spans="1:17" x14ac:dyDescent="0.3">
      <c r="D27" s="14"/>
      <c r="E27" s="14"/>
      <c r="G27" s="12"/>
      <c r="H27" s="14">
        <v>5</v>
      </c>
      <c r="I27" s="42" t="s">
        <v>12</v>
      </c>
      <c r="J27" s="40">
        <v>624</v>
      </c>
      <c r="K27" s="40">
        <v>624</v>
      </c>
      <c r="O27" s="7"/>
      <c r="P27" s="7"/>
      <c r="Q27" s="7"/>
    </row>
    <row r="28" spans="1:17" x14ac:dyDescent="0.3">
      <c r="D28" s="14"/>
      <c r="E28" s="14"/>
      <c r="G28" s="12"/>
      <c r="I28" s="12"/>
      <c r="J28" s="14"/>
      <c r="K28" s="14"/>
      <c r="O28" s="7"/>
      <c r="P28" s="7"/>
      <c r="Q28" s="7"/>
    </row>
    <row r="29" spans="1:17" x14ac:dyDescent="0.3">
      <c r="A29" s="15" t="s">
        <v>37</v>
      </c>
      <c r="B29" s="15"/>
      <c r="C29" s="15"/>
      <c r="D29" s="3"/>
      <c r="E29" s="3"/>
      <c r="F29" s="18"/>
      <c r="G29" s="15" t="s">
        <v>37</v>
      </c>
      <c r="H29" s="15"/>
      <c r="I29" s="3"/>
      <c r="J29" s="3"/>
      <c r="K29" s="3"/>
      <c r="L29" s="18"/>
      <c r="M29" s="15" t="s">
        <v>37</v>
      </c>
      <c r="N29" s="15"/>
      <c r="O29" s="3"/>
      <c r="P29" s="3"/>
      <c r="Q29" s="3"/>
    </row>
    <row r="30" spans="1:17" x14ac:dyDescent="0.3">
      <c r="A30" s="14" t="s">
        <v>17</v>
      </c>
      <c r="B30" s="14">
        <v>1</v>
      </c>
      <c r="C30" s="40" t="s">
        <v>12</v>
      </c>
      <c r="D30" s="40">
        <v>624</v>
      </c>
      <c r="E30" s="42">
        <v>624</v>
      </c>
      <c r="G30" s="12" t="s">
        <v>23</v>
      </c>
      <c r="H30" s="14">
        <v>1</v>
      </c>
      <c r="I30" s="42" t="s">
        <v>12</v>
      </c>
      <c r="J30" s="40">
        <v>624</v>
      </c>
      <c r="K30" s="40">
        <v>624</v>
      </c>
      <c r="M30" s="12" t="s">
        <v>17</v>
      </c>
      <c r="N30" s="14">
        <v>1</v>
      </c>
      <c r="O30" s="42" t="s">
        <v>15</v>
      </c>
      <c r="P30" s="40">
        <v>1006</v>
      </c>
      <c r="Q30" s="40">
        <v>1006</v>
      </c>
    </row>
    <row r="31" spans="1:17" x14ac:dyDescent="0.3">
      <c r="B31" s="14">
        <v>2</v>
      </c>
      <c r="C31" s="138" t="s">
        <v>35</v>
      </c>
      <c r="D31" s="139"/>
      <c r="E31" s="140"/>
      <c r="G31" s="12"/>
      <c r="H31" s="14">
        <v>2</v>
      </c>
      <c r="I31" s="42" t="s">
        <v>12</v>
      </c>
      <c r="J31" s="40">
        <v>624</v>
      </c>
      <c r="K31" s="40">
        <v>624</v>
      </c>
      <c r="M31" s="12"/>
      <c r="N31" s="14">
        <v>2</v>
      </c>
      <c r="O31" s="125" t="s">
        <v>35</v>
      </c>
      <c r="P31" s="126"/>
      <c r="Q31" s="127"/>
    </row>
    <row r="32" spans="1:17" x14ac:dyDescent="0.3">
      <c r="B32" s="14">
        <v>3</v>
      </c>
      <c r="C32" s="40" t="s">
        <v>12</v>
      </c>
      <c r="D32" s="40">
        <v>684</v>
      </c>
      <c r="E32" s="42">
        <v>684</v>
      </c>
      <c r="G32" s="12"/>
      <c r="H32" s="14">
        <v>3</v>
      </c>
      <c r="I32" s="42" t="s">
        <v>29</v>
      </c>
      <c r="J32" s="42">
        <v>392</v>
      </c>
      <c r="K32" s="42">
        <v>392</v>
      </c>
      <c r="M32" s="12"/>
      <c r="N32" s="14">
        <v>3</v>
      </c>
      <c r="O32" s="42" t="s">
        <v>12</v>
      </c>
      <c r="P32" s="40">
        <v>631</v>
      </c>
      <c r="Q32" s="40">
        <v>631</v>
      </c>
    </row>
    <row r="33" spans="1:17" x14ac:dyDescent="0.3">
      <c r="B33" s="14">
        <v>4</v>
      </c>
      <c r="C33" s="40" t="s">
        <v>12</v>
      </c>
      <c r="D33" s="40">
        <v>624</v>
      </c>
      <c r="E33" s="42">
        <v>624</v>
      </c>
      <c r="G33" s="12"/>
      <c r="H33" s="14">
        <v>4</v>
      </c>
      <c r="I33" s="125" t="s">
        <v>35</v>
      </c>
      <c r="J33" s="126"/>
      <c r="K33" s="127"/>
      <c r="M33" s="12"/>
      <c r="N33" s="14">
        <v>4</v>
      </c>
      <c r="O33" s="42" t="s">
        <v>12</v>
      </c>
      <c r="P33" s="40">
        <v>615</v>
      </c>
      <c r="Q33" s="40">
        <v>615</v>
      </c>
    </row>
    <row r="34" spans="1:17" x14ac:dyDescent="0.3">
      <c r="D34" s="14"/>
      <c r="E34" s="14"/>
      <c r="G34" s="12"/>
      <c r="H34" s="14">
        <v>5</v>
      </c>
      <c r="I34" s="42" t="s">
        <v>29</v>
      </c>
      <c r="J34" s="40">
        <v>447</v>
      </c>
      <c r="K34" s="40">
        <v>447</v>
      </c>
      <c r="O34" s="7"/>
      <c r="P34" s="7"/>
      <c r="Q34" s="7"/>
    </row>
    <row r="35" spans="1:17" x14ac:dyDescent="0.3">
      <c r="D35" s="14"/>
      <c r="E35" s="14"/>
      <c r="I35" s="14"/>
      <c r="J35" s="14"/>
      <c r="K35" s="14"/>
      <c r="O35" s="7"/>
      <c r="P35" s="7"/>
      <c r="Q35" s="7"/>
    </row>
    <row r="36" spans="1:17" x14ac:dyDescent="0.3">
      <c r="D36" s="14"/>
      <c r="E36" s="14"/>
      <c r="I36" s="14"/>
      <c r="J36" s="14"/>
      <c r="K36" s="14"/>
      <c r="O36" s="7"/>
      <c r="P36" s="7"/>
      <c r="Q36" s="7"/>
    </row>
    <row r="37" spans="1:17" x14ac:dyDescent="0.3">
      <c r="D37" s="14"/>
      <c r="E37" s="14"/>
      <c r="I37" s="14"/>
      <c r="J37" s="14"/>
      <c r="K37" s="14"/>
      <c r="O37" s="7"/>
      <c r="P37" s="7"/>
      <c r="Q37" s="7"/>
    </row>
    <row r="38" spans="1:17" x14ac:dyDescent="0.3">
      <c r="D38" s="14"/>
      <c r="E38" s="14"/>
      <c r="I38" s="14"/>
      <c r="J38" s="14"/>
      <c r="K38" s="14"/>
      <c r="O38" s="7"/>
      <c r="P38" s="7"/>
      <c r="Q38" s="7"/>
    </row>
    <row r="39" spans="1:17" x14ac:dyDescent="0.3">
      <c r="D39" s="14"/>
      <c r="E39" s="14"/>
      <c r="I39" s="14"/>
      <c r="J39" s="14"/>
      <c r="K39" s="14"/>
      <c r="O39" s="7"/>
      <c r="P39" s="7"/>
      <c r="Q39" s="7"/>
    </row>
    <row r="40" spans="1:17" x14ac:dyDescent="0.3">
      <c r="A40" s="15"/>
      <c r="D40" s="14"/>
      <c r="E40" s="14"/>
      <c r="I40" s="14"/>
      <c r="J40" s="14"/>
      <c r="K40" s="14"/>
      <c r="O40" s="7"/>
      <c r="P40" s="7"/>
      <c r="Q40" s="7"/>
    </row>
    <row r="41" spans="1:17" x14ac:dyDescent="0.3">
      <c r="A41" s="15"/>
      <c r="D41" s="14"/>
      <c r="E41" s="14"/>
      <c r="I41" s="14"/>
      <c r="J41" s="14"/>
      <c r="K41" s="14"/>
      <c r="O41" s="7"/>
      <c r="P41" s="7"/>
      <c r="Q41" s="7"/>
    </row>
    <row r="42" spans="1:17" x14ac:dyDescent="0.3">
      <c r="D42" s="14"/>
      <c r="E42" s="14"/>
      <c r="G42" s="12"/>
      <c r="I42" s="12"/>
      <c r="J42" s="14"/>
      <c r="K42" s="14"/>
      <c r="O42" s="7"/>
      <c r="P42" s="7"/>
      <c r="Q42" s="7"/>
    </row>
    <row r="43" spans="1:17" x14ac:dyDescent="0.3">
      <c r="D43" s="14"/>
      <c r="E43" s="14"/>
      <c r="G43" s="12"/>
      <c r="I43" s="12"/>
      <c r="J43" s="14"/>
      <c r="K43" s="14"/>
      <c r="O43" s="7"/>
      <c r="P43" s="7"/>
      <c r="Q43" s="7"/>
    </row>
    <row r="44" spans="1:17" x14ac:dyDescent="0.3">
      <c r="D44" s="14"/>
      <c r="E44" s="14"/>
      <c r="G44" s="12"/>
      <c r="I44" s="12"/>
      <c r="J44" s="14"/>
      <c r="K44" s="14"/>
      <c r="O44" s="7"/>
      <c r="P44" s="7"/>
      <c r="Q44" s="7"/>
    </row>
    <row r="45" spans="1:17" x14ac:dyDescent="0.3">
      <c r="D45" s="14"/>
      <c r="E45" s="14"/>
      <c r="G45" s="12"/>
      <c r="I45" s="12"/>
      <c r="J45" s="14"/>
      <c r="K45" s="14"/>
      <c r="O45" s="7"/>
      <c r="P45" s="7"/>
      <c r="Q45" s="7"/>
    </row>
    <row r="46" spans="1:17" x14ac:dyDescent="0.3">
      <c r="D46" s="14"/>
      <c r="E46" s="14"/>
      <c r="G46" s="12"/>
      <c r="I46" s="12"/>
      <c r="J46" s="14"/>
      <c r="K46" s="14"/>
      <c r="O46" s="7"/>
      <c r="P46" s="7"/>
      <c r="Q46" s="7"/>
    </row>
    <row r="47" spans="1:17" x14ac:dyDescent="0.3">
      <c r="C47" s="19"/>
      <c r="D47" s="14"/>
      <c r="E47" s="14"/>
      <c r="G47" s="12"/>
      <c r="I47" s="12"/>
      <c r="J47" s="14"/>
      <c r="K47" s="14"/>
      <c r="O47" s="7"/>
      <c r="P47" s="7"/>
      <c r="Q47" s="7"/>
    </row>
    <row r="48" spans="1:17" x14ac:dyDescent="0.3">
      <c r="D48" s="14"/>
      <c r="E48" s="14"/>
      <c r="I48" s="14"/>
      <c r="J48" s="14"/>
      <c r="K48" s="14"/>
      <c r="O48" s="7"/>
      <c r="P48" s="7"/>
      <c r="Q48" s="7"/>
    </row>
    <row r="49" spans="1:17" x14ac:dyDescent="0.3">
      <c r="A49" s="15"/>
      <c r="D49" s="14"/>
      <c r="E49" s="14"/>
      <c r="I49" s="14"/>
      <c r="J49" s="14"/>
      <c r="K49" s="14"/>
      <c r="O49" s="7"/>
      <c r="P49" s="7"/>
      <c r="Q49" s="7"/>
    </row>
    <row r="50" spans="1:17" x14ac:dyDescent="0.3">
      <c r="D50" s="14"/>
      <c r="E50" s="14"/>
      <c r="I50" s="14"/>
      <c r="J50" s="14"/>
      <c r="K50" s="14"/>
      <c r="O50" s="7"/>
      <c r="P50" s="7"/>
      <c r="Q50" s="7"/>
    </row>
    <row r="51" spans="1:17" x14ac:dyDescent="0.3">
      <c r="D51" s="14"/>
      <c r="E51" s="14"/>
      <c r="I51" s="14"/>
      <c r="J51" s="14"/>
      <c r="K51" s="14"/>
      <c r="O51" s="7"/>
      <c r="P51" s="7"/>
      <c r="Q51" s="7"/>
    </row>
    <row r="52" spans="1:17" x14ac:dyDescent="0.3">
      <c r="D52" s="14"/>
      <c r="E52" s="14"/>
      <c r="I52" s="14"/>
      <c r="J52" s="14"/>
      <c r="K52" s="14"/>
      <c r="O52" s="7"/>
      <c r="P52" s="7"/>
      <c r="Q52" s="7"/>
    </row>
    <row r="53" spans="1:17" x14ac:dyDescent="0.3">
      <c r="D53" s="14"/>
      <c r="E53" s="14"/>
      <c r="I53" s="14"/>
      <c r="J53" s="14"/>
      <c r="K53" s="14"/>
      <c r="O53" s="7"/>
      <c r="P53" s="7"/>
      <c r="Q53" s="7"/>
    </row>
    <row r="54" spans="1:17" x14ac:dyDescent="0.3">
      <c r="D54" s="14"/>
      <c r="E54" s="14"/>
      <c r="I54" s="14"/>
      <c r="J54" s="14"/>
      <c r="K54" s="14"/>
      <c r="O54" s="7"/>
      <c r="P54" s="7"/>
      <c r="Q54" s="7"/>
    </row>
    <row r="55" spans="1:17" x14ac:dyDescent="0.3">
      <c r="C55" s="19"/>
      <c r="D55" s="14"/>
      <c r="E55" s="14"/>
      <c r="I55" s="14"/>
      <c r="J55" s="14"/>
      <c r="K55" s="14"/>
      <c r="O55" s="7"/>
      <c r="P55" s="7"/>
      <c r="Q55" s="7"/>
    </row>
    <row r="56" spans="1:17" x14ac:dyDescent="0.3">
      <c r="D56" s="14"/>
      <c r="E56" s="14"/>
      <c r="I56" s="14"/>
      <c r="J56" s="14"/>
      <c r="K56" s="14"/>
      <c r="O56" s="7"/>
      <c r="P56" s="7"/>
      <c r="Q56" s="7"/>
    </row>
    <row r="57" spans="1:17" x14ac:dyDescent="0.3">
      <c r="A57" s="15"/>
      <c r="D57" s="14"/>
      <c r="E57" s="14"/>
      <c r="I57" s="14"/>
      <c r="J57" s="14"/>
      <c r="K57" s="14"/>
      <c r="O57" s="7"/>
      <c r="P57" s="7"/>
      <c r="Q57" s="7"/>
    </row>
    <row r="58" spans="1:17" x14ac:dyDescent="0.3">
      <c r="D58" s="14"/>
      <c r="E58" s="14"/>
      <c r="I58" s="14"/>
      <c r="J58" s="14"/>
      <c r="K58" s="14"/>
      <c r="O58" s="7"/>
      <c r="P58" s="7"/>
      <c r="Q58" s="7"/>
    </row>
    <row r="59" spans="1:17" x14ac:dyDescent="0.3">
      <c r="D59" s="14"/>
      <c r="E59" s="14"/>
      <c r="I59" s="14"/>
      <c r="J59" s="14"/>
      <c r="K59" s="14"/>
      <c r="O59" s="7"/>
      <c r="P59" s="7"/>
      <c r="Q59" s="7"/>
    </row>
    <row r="60" spans="1:17" x14ac:dyDescent="0.3">
      <c r="D60" s="47"/>
      <c r="E60" s="47"/>
      <c r="I60" s="47"/>
      <c r="J60" s="47"/>
      <c r="K60" s="47"/>
      <c r="O60" s="48"/>
      <c r="P60" s="48"/>
      <c r="Q60" s="48"/>
    </row>
    <row r="63" spans="1:17" x14ac:dyDescent="0.3">
      <c r="C63" s="19"/>
    </row>
  </sheetData>
  <mergeCells count="7">
    <mergeCell ref="I33:K33"/>
    <mergeCell ref="O31:Q31"/>
    <mergeCell ref="C16:E17"/>
    <mergeCell ref="I16:K20"/>
    <mergeCell ref="O19:Q20"/>
    <mergeCell ref="I25:K25"/>
    <mergeCell ref="C31:E3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L23"/>
  <sheetViews>
    <sheetView zoomScale="130" zoomScaleNormal="130" workbookViewId="0">
      <selection activeCell="N11" sqref="N11"/>
    </sheetView>
  </sheetViews>
  <sheetFormatPr defaultRowHeight="16.5" x14ac:dyDescent="0.25"/>
  <cols>
    <col min="1" max="1" width="6.140625" style="14" bestFit="1" customWidth="1"/>
    <col min="2" max="3" width="9.140625" style="14"/>
    <col min="4" max="4" width="17.28515625" style="14" bestFit="1" customWidth="1"/>
    <col min="5" max="5" width="13.7109375" style="14" bestFit="1" customWidth="1"/>
    <col min="6" max="6" width="13.28515625" style="14" bestFit="1" customWidth="1"/>
    <col min="7" max="7" width="12.5703125" style="14" bestFit="1" customWidth="1"/>
    <col min="8" max="8" width="13.7109375" style="14" bestFit="1" customWidth="1"/>
    <col min="9" max="16384" width="9.140625" style="14"/>
  </cols>
  <sheetData>
    <row r="2" spans="1:12" ht="49.5" x14ac:dyDescent="0.25">
      <c r="A2" s="3" t="s">
        <v>49</v>
      </c>
      <c r="B2" s="3" t="s">
        <v>50</v>
      </c>
      <c r="C2" s="3" t="s">
        <v>51</v>
      </c>
      <c r="D2" s="3" t="s">
        <v>52</v>
      </c>
      <c r="E2" s="3" t="s">
        <v>53</v>
      </c>
      <c r="F2" s="3" t="s">
        <v>54</v>
      </c>
      <c r="G2" s="3" t="s">
        <v>55</v>
      </c>
      <c r="H2" s="3" t="s">
        <v>56</v>
      </c>
      <c r="I2" s="44" t="s">
        <v>57</v>
      </c>
    </row>
    <row r="3" spans="1:12" x14ac:dyDescent="0.25">
      <c r="A3" s="40">
        <v>1</v>
      </c>
      <c r="B3" s="40" t="s">
        <v>41</v>
      </c>
      <c r="C3" s="40">
        <v>392</v>
      </c>
      <c r="D3" s="54">
        <v>8292973</v>
      </c>
      <c r="E3" s="42">
        <f>D3/C3</f>
        <v>21155.543367346938</v>
      </c>
      <c r="F3" s="54">
        <v>497600</v>
      </c>
      <c r="G3" s="40">
        <v>30000</v>
      </c>
      <c r="H3" s="54">
        <f>D3+F3+G3</f>
        <v>8820573</v>
      </c>
      <c r="I3" s="42">
        <f>H3/C3</f>
        <v>22501.461734693876</v>
      </c>
      <c r="L3" s="63"/>
    </row>
    <row r="4" spans="1:12" x14ac:dyDescent="0.25">
      <c r="A4" s="40">
        <v>2</v>
      </c>
      <c r="B4" s="40" t="s">
        <v>42</v>
      </c>
      <c r="C4" s="40">
        <v>392</v>
      </c>
      <c r="D4" s="54">
        <v>8930544</v>
      </c>
      <c r="E4" s="42">
        <f t="shared" ref="E4:E9" si="0">D4/C4</f>
        <v>22782</v>
      </c>
      <c r="F4" s="54">
        <v>536000</v>
      </c>
      <c r="G4" s="40">
        <v>30000</v>
      </c>
      <c r="H4" s="54">
        <f t="shared" ref="H4:H9" si="1">D4+F4+G4</f>
        <v>9496544</v>
      </c>
      <c r="I4" s="42">
        <f t="shared" ref="I4:I9" si="2">H4/C4</f>
        <v>24225.877551020407</v>
      </c>
      <c r="L4" s="63"/>
    </row>
    <row r="5" spans="1:12" x14ac:dyDescent="0.25">
      <c r="A5" s="40">
        <v>3</v>
      </c>
      <c r="B5" s="40" t="s">
        <v>43</v>
      </c>
      <c r="C5" s="40">
        <v>624</v>
      </c>
      <c r="D5" s="54">
        <v>13645360</v>
      </c>
      <c r="E5" s="42">
        <f t="shared" si="0"/>
        <v>21867.564102564102</v>
      </c>
      <c r="F5" s="54">
        <v>818800</v>
      </c>
      <c r="G5" s="40">
        <v>30000</v>
      </c>
      <c r="H5" s="54">
        <f t="shared" si="1"/>
        <v>14494160</v>
      </c>
      <c r="I5" s="42">
        <f t="shared" si="2"/>
        <v>23227.820512820512</v>
      </c>
      <c r="L5" s="63"/>
    </row>
    <row r="6" spans="1:12" x14ac:dyDescent="0.25">
      <c r="A6" s="40">
        <v>4</v>
      </c>
      <c r="B6" s="40" t="s">
        <v>44</v>
      </c>
      <c r="C6" s="40">
        <v>624</v>
      </c>
      <c r="D6" s="54">
        <v>13408684</v>
      </c>
      <c r="E6" s="42">
        <f t="shared" si="0"/>
        <v>21488.275641025641</v>
      </c>
      <c r="F6" s="54">
        <v>818500</v>
      </c>
      <c r="G6" s="40">
        <v>30000</v>
      </c>
      <c r="H6" s="54">
        <f t="shared" si="1"/>
        <v>14257184</v>
      </c>
      <c r="I6" s="42">
        <f t="shared" si="2"/>
        <v>22848.051282051281</v>
      </c>
      <c r="L6" s="63"/>
    </row>
    <row r="7" spans="1:12" x14ac:dyDescent="0.25">
      <c r="A7" s="40">
        <v>5</v>
      </c>
      <c r="B7" s="40" t="s">
        <v>45</v>
      </c>
      <c r="C7" s="40">
        <v>615</v>
      </c>
      <c r="D7" s="54">
        <v>12883099</v>
      </c>
      <c r="E7" s="42">
        <f t="shared" si="0"/>
        <v>20948.128455284554</v>
      </c>
      <c r="F7" s="54">
        <v>773100</v>
      </c>
      <c r="G7" s="40">
        <v>30000</v>
      </c>
      <c r="H7" s="54">
        <f t="shared" si="1"/>
        <v>13686199</v>
      </c>
      <c r="I7" s="42">
        <f t="shared" si="2"/>
        <v>22253.982113821137</v>
      </c>
    </row>
    <row r="8" spans="1:12" x14ac:dyDescent="0.25">
      <c r="A8" s="40">
        <v>6</v>
      </c>
      <c r="B8" s="40" t="s">
        <v>46</v>
      </c>
      <c r="C8" s="40">
        <v>631</v>
      </c>
      <c r="D8" s="54">
        <v>15666757</v>
      </c>
      <c r="E8" s="42">
        <f t="shared" si="0"/>
        <v>24828.458003169573</v>
      </c>
      <c r="F8" s="54">
        <v>940100</v>
      </c>
      <c r="G8" s="40">
        <v>30000</v>
      </c>
      <c r="H8" s="54">
        <f t="shared" si="1"/>
        <v>16636857</v>
      </c>
      <c r="I8" s="42">
        <f t="shared" si="2"/>
        <v>26365.858954041203</v>
      </c>
    </row>
    <row r="9" spans="1:12" x14ac:dyDescent="0.25">
      <c r="A9" s="40">
        <v>7</v>
      </c>
      <c r="B9" s="40" t="s">
        <v>47</v>
      </c>
      <c r="C9" s="40">
        <v>615</v>
      </c>
      <c r="D9" s="54">
        <v>13052238</v>
      </c>
      <c r="E9" s="42">
        <f t="shared" si="0"/>
        <v>21223.151219512194</v>
      </c>
      <c r="F9" s="54">
        <v>807500</v>
      </c>
      <c r="G9" s="40">
        <v>30000</v>
      </c>
      <c r="H9" s="54">
        <f t="shared" si="1"/>
        <v>13889738</v>
      </c>
      <c r="I9" s="42">
        <f t="shared" si="2"/>
        <v>22584.939837398375</v>
      </c>
    </row>
    <row r="10" spans="1:12" x14ac:dyDescent="0.25">
      <c r="D10" s="64"/>
      <c r="E10" s="65">
        <f>AVERAGE(E3:E9)</f>
        <v>22041.874398414715</v>
      </c>
      <c r="F10" s="141" t="s">
        <v>48</v>
      </c>
      <c r="G10" s="141"/>
      <c r="H10" s="141"/>
      <c r="I10" s="66">
        <f>AVERAGE(I3:I9)</f>
        <v>23429.713140835258</v>
      </c>
    </row>
    <row r="11" spans="1:12" x14ac:dyDescent="0.25">
      <c r="D11" s="64"/>
      <c r="E11" s="64"/>
    </row>
    <row r="12" spans="1:12" x14ac:dyDescent="0.25">
      <c r="D12" s="64"/>
      <c r="E12" s="64"/>
    </row>
    <row r="13" spans="1:12" x14ac:dyDescent="0.25">
      <c r="D13" s="64"/>
      <c r="E13" s="64"/>
      <c r="G13" s="67"/>
    </row>
    <row r="14" spans="1:12" x14ac:dyDescent="0.25">
      <c r="D14" s="64"/>
      <c r="G14" s="12"/>
    </row>
    <row r="15" spans="1:12" x14ac:dyDescent="0.25">
      <c r="D15" s="68"/>
      <c r="G15" s="67"/>
      <c r="H15" s="12"/>
    </row>
    <row r="16" spans="1:12" x14ac:dyDescent="0.25">
      <c r="D16" s="69"/>
      <c r="E16" s="70"/>
    </row>
    <row r="17" spans="4:7" x14ac:dyDescent="0.25">
      <c r="D17" s="68"/>
    </row>
    <row r="18" spans="4:7" x14ac:dyDescent="0.25">
      <c r="D18" s="64"/>
    </row>
    <row r="19" spans="4:7" x14ac:dyDescent="0.25">
      <c r="D19" s="68"/>
      <c r="E19" s="67"/>
      <c r="F19" s="72"/>
      <c r="G19" s="72"/>
    </row>
    <row r="20" spans="4:7" x14ac:dyDescent="0.25">
      <c r="D20" s="68"/>
      <c r="E20" s="67"/>
      <c r="F20" s="72"/>
      <c r="G20" s="72"/>
    </row>
    <row r="21" spans="4:7" x14ac:dyDescent="0.25">
      <c r="D21" s="68"/>
      <c r="E21" s="67"/>
      <c r="F21" s="72"/>
      <c r="G21" s="72"/>
    </row>
    <row r="22" spans="4:7" x14ac:dyDescent="0.25">
      <c r="D22" s="68"/>
      <c r="E22" s="67"/>
      <c r="F22" s="72"/>
      <c r="G22" s="72"/>
    </row>
    <row r="23" spans="4:7" x14ac:dyDescent="0.25">
      <c r="D23" s="71"/>
      <c r="F23" s="72"/>
    </row>
  </sheetData>
  <mergeCells count="1">
    <mergeCell ref="F10:H10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G40"/>
  <sheetViews>
    <sheetView workbookViewId="0">
      <selection activeCell="B7" sqref="B7"/>
    </sheetView>
  </sheetViews>
  <sheetFormatPr defaultRowHeight="15" x14ac:dyDescent="0.25"/>
  <cols>
    <col min="3" max="3" width="12.5703125" bestFit="1" customWidth="1"/>
  </cols>
  <sheetData>
    <row r="1" spans="2:7" x14ac:dyDescent="0.25">
      <c r="B1" t="s">
        <v>6</v>
      </c>
      <c r="C1" t="s">
        <v>16</v>
      </c>
    </row>
    <row r="2" spans="2:7" x14ac:dyDescent="0.25">
      <c r="B2">
        <v>635</v>
      </c>
      <c r="C2">
        <v>1255</v>
      </c>
      <c r="E2">
        <v>15000000</v>
      </c>
      <c r="F2">
        <f>E2/B2</f>
        <v>23622.047244094487</v>
      </c>
      <c r="G2">
        <f>E2/C2</f>
        <v>11952.191235059761</v>
      </c>
    </row>
    <row r="3" spans="2:7" x14ac:dyDescent="0.25">
      <c r="B3">
        <v>726</v>
      </c>
      <c r="E3">
        <v>10500000</v>
      </c>
      <c r="F3">
        <f t="shared" ref="F3:F11" si="0">E3/B3</f>
        <v>14462.809917355371</v>
      </c>
    </row>
    <row r="4" spans="2:7" x14ac:dyDescent="0.25">
      <c r="B4">
        <v>1000</v>
      </c>
      <c r="E4">
        <v>11500000</v>
      </c>
      <c r="F4">
        <f t="shared" si="0"/>
        <v>11500</v>
      </c>
    </row>
    <row r="5" spans="2:7" x14ac:dyDescent="0.25">
      <c r="B5">
        <v>759</v>
      </c>
      <c r="E5">
        <v>9500000</v>
      </c>
      <c r="F5">
        <f t="shared" si="0"/>
        <v>12516.469038208168</v>
      </c>
    </row>
    <row r="6" spans="2:7" x14ac:dyDescent="0.25">
      <c r="B6">
        <v>939</v>
      </c>
      <c r="E6">
        <v>13500000</v>
      </c>
      <c r="F6">
        <f t="shared" si="0"/>
        <v>14376.996805111821</v>
      </c>
    </row>
    <row r="7" spans="2:7" x14ac:dyDescent="0.25">
      <c r="F7" t="e">
        <f t="shared" si="0"/>
        <v>#DIV/0!</v>
      </c>
    </row>
    <row r="8" spans="2:7" x14ac:dyDescent="0.25">
      <c r="F8" t="e">
        <f t="shared" si="0"/>
        <v>#DIV/0!</v>
      </c>
    </row>
    <row r="9" spans="2:7" x14ac:dyDescent="0.25">
      <c r="F9" t="e">
        <f t="shared" si="0"/>
        <v>#DIV/0!</v>
      </c>
    </row>
    <row r="10" spans="2:7" x14ac:dyDescent="0.25">
      <c r="F10" t="e">
        <f t="shared" si="0"/>
        <v>#DIV/0!</v>
      </c>
    </row>
    <row r="11" spans="2:7" x14ac:dyDescent="0.25">
      <c r="F11" t="e">
        <f t="shared" si="0"/>
        <v>#DIV/0!</v>
      </c>
    </row>
    <row r="36" spans="3:3" x14ac:dyDescent="0.25">
      <c r="C36" s="1"/>
    </row>
    <row r="37" spans="3:3" x14ac:dyDescent="0.25">
      <c r="C37" s="1"/>
    </row>
    <row r="38" spans="3:3" x14ac:dyDescent="0.25">
      <c r="C38" s="2"/>
    </row>
    <row r="39" spans="3:3" x14ac:dyDescent="0.25">
      <c r="C39" s="2"/>
    </row>
    <row r="40" spans="3:3" x14ac:dyDescent="0.25">
      <c r="C40" s="2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16" workbookViewId="0">
      <selection activeCell="C11" sqref="C11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1DB9E-82DF-4AFA-B6E7-7CD9C7BC6A0D}">
  <sheetPr filterMode="1"/>
  <dimension ref="A1:M32"/>
  <sheetViews>
    <sheetView zoomScale="160" zoomScaleNormal="160" workbookViewId="0">
      <selection activeCell="E2" sqref="E2:E29"/>
    </sheetView>
  </sheetViews>
  <sheetFormatPr defaultRowHeight="16.5" x14ac:dyDescent="0.3"/>
  <cols>
    <col min="1" max="1" width="4" style="29" customWidth="1"/>
    <col min="2" max="2" width="5.140625" style="29" customWidth="1"/>
    <col min="3" max="3" width="4.28515625" style="29" customWidth="1"/>
    <col min="4" max="4" width="6" style="30" customWidth="1"/>
    <col min="5" max="5" width="7.140625" style="31" customWidth="1"/>
    <col min="6" max="6" width="6" style="59" customWidth="1"/>
    <col min="7" max="7" width="6.7109375" style="5" customWidth="1"/>
    <col min="8" max="8" width="11.42578125" style="5" customWidth="1"/>
    <col min="9" max="9" width="10.85546875" style="5" customWidth="1"/>
    <col min="10" max="10" width="7.140625" style="5" customWidth="1"/>
    <col min="11" max="11" width="10.140625" style="5" customWidth="1"/>
    <col min="12" max="12" width="7.28515625" style="62" customWidth="1"/>
    <col min="13" max="13" width="10.42578125" style="5" bestFit="1" customWidth="1"/>
    <col min="14" max="14" width="9.140625" style="5"/>
    <col min="15" max="15" width="11.7109375" style="5" bestFit="1" customWidth="1"/>
    <col min="16" max="16384" width="9.140625" style="5"/>
  </cols>
  <sheetData>
    <row r="1" spans="1:13" s="59" customFormat="1" ht="54.75" customHeight="1" x14ac:dyDescent="0.3">
      <c r="A1" s="21" t="s">
        <v>1</v>
      </c>
      <c r="B1" s="22" t="s">
        <v>0</v>
      </c>
      <c r="C1" s="22" t="s">
        <v>2</v>
      </c>
      <c r="D1" s="22" t="s">
        <v>11</v>
      </c>
      <c r="E1" s="22" t="s">
        <v>75</v>
      </c>
      <c r="F1" s="23" t="s">
        <v>13</v>
      </c>
      <c r="G1" s="80" t="s">
        <v>76</v>
      </c>
      <c r="H1" s="81" t="s">
        <v>58</v>
      </c>
      <c r="I1" s="82" t="s">
        <v>59</v>
      </c>
      <c r="J1" s="82" t="s">
        <v>60</v>
      </c>
      <c r="K1" s="82" t="s">
        <v>61</v>
      </c>
      <c r="L1" s="82" t="s">
        <v>81</v>
      </c>
    </row>
    <row r="2" spans="1:13" x14ac:dyDescent="0.3">
      <c r="A2" s="25">
        <v>1</v>
      </c>
      <c r="B2" s="26">
        <v>103</v>
      </c>
      <c r="C2" s="26">
        <v>1</v>
      </c>
      <c r="D2" s="37" t="s">
        <v>15</v>
      </c>
      <c r="E2" s="27">
        <v>795</v>
      </c>
      <c r="F2" s="26">
        <f t="shared" ref="F2:F31" si="0">E2*1.1</f>
        <v>874.50000000000011</v>
      </c>
      <c r="G2" s="83">
        <v>27000</v>
      </c>
      <c r="H2" s="84">
        <f t="shared" ref="H2:H31" si="1">E2*G2</f>
        <v>21465000</v>
      </c>
      <c r="I2" s="85">
        <f t="shared" ref="I2:I31" si="2">ROUND(H2*1.13,0)</f>
        <v>24255450</v>
      </c>
      <c r="J2" s="86">
        <f t="shared" ref="J2:J31" si="3">MROUND((I2*0.025/12),500)</f>
        <v>50500</v>
      </c>
      <c r="K2" s="85">
        <f t="shared" ref="K2:K31" si="4">F2*3000</f>
        <v>2623500.0000000005</v>
      </c>
      <c r="L2" s="27" t="s">
        <v>39</v>
      </c>
      <c r="M2" s="60"/>
    </row>
    <row r="3" spans="1:13" x14ac:dyDescent="0.3">
      <c r="A3" s="25">
        <v>2</v>
      </c>
      <c r="B3" s="26">
        <v>203</v>
      </c>
      <c r="C3" s="26">
        <v>2</v>
      </c>
      <c r="D3" s="37" t="s">
        <v>15</v>
      </c>
      <c r="E3" s="27">
        <v>795</v>
      </c>
      <c r="F3" s="26">
        <f t="shared" si="0"/>
        <v>874.50000000000011</v>
      </c>
      <c r="G3" s="83">
        <v>27090</v>
      </c>
      <c r="H3" s="84">
        <f t="shared" si="1"/>
        <v>21536550</v>
      </c>
      <c r="I3" s="85">
        <f t="shared" si="2"/>
        <v>24336302</v>
      </c>
      <c r="J3" s="86">
        <f t="shared" si="3"/>
        <v>50500</v>
      </c>
      <c r="K3" s="85">
        <f t="shared" si="4"/>
        <v>2623500.0000000005</v>
      </c>
      <c r="L3" s="27" t="s">
        <v>39</v>
      </c>
    </row>
    <row r="4" spans="1:13" x14ac:dyDescent="0.3">
      <c r="A4" s="25">
        <v>3</v>
      </c>
      <c r="B4" s="26">
        <v>303</v>
      </c>
      <c r="C4" s="26">
        <v>3</v>
      </c>
      <c r="D4" s="27" t="s">
        <v>15</v>
      </c>
      <c r="E4" s="27">
        <v>795</v>
      </c>
      <c r="F4" s="26">
        <f t="shared" si="0"/>
        <v>874.50000000000011</v>
      </c>
      <c r="G4" s="83">
        <v>27180</v>
      </c>
      <c r="H4" s="84">
        <f t="shared" si="1"/>
        <v>21608100</v>
      </c>
      <c r="I4" s="85">
        <f t="shared" si="2"/>
        <v>24417153</v>
      </c>
      <c r="J4" s="86">
        <f t="shared" si="3"/>
        <v>51000</v>
      </c>
      <c r="K4" s="85">
        <f t="shared" si="4"/>
        <v>2623500.0000000005</v>
      </c>
      <c r="L4" s="27" t="s">
        <v>39</v>
      </c>
    </row>
    <row r="5" spans="1:13" x14ac:dyDescent="0.3">
      <c r="A5" s="25">
        <v>4</v>
      </c>
      <c r="B5" s="26">
        <v>403</v>
      </c>
      <c r="C5" s="26">
        <v>4</v>
      </c>
      <c r="D5" s="27" t="s">
        <v>15</v>
      </c>
      <c r="E5" s="27">
        <v>795</v>
      </c>
      <c r="F5" s="26">
        <f t="shared" si="0"/>
        <v>874.50000000000011</v>
      </c>
      <c r="G5" s="83">
        <v>27270</v>
      </c>
      <c r="H5" s="84">
        <f t="shared" si="1"/>
        <v>21679650</v>
      </c>
      <c r="I5" s="85">
        <f t="shared" si="2"/>
        <v>24498005</v>
      </c>
      <c r="J5" s="86">
        <f t="shared" si="3"/>
        <v>51000</v>
      </c>
      <c r="K5" s="85">
        <f t="shared" si="4"/>
        <v>2623500.0000000005</v>
      </c>
      <c r="L5" s="27" t="s">
        <v>39</v>
      </c>
    </row>
    <row r="6" spans="1:13" x14ac:dyDescent="0.3">
      <c r="A6" s="25">
        <v>5</v>
      </c>
      <c r="B6" s="26">
        <v>503</v>
      </c>
      <c r="C6" s="26">
        <v>5</v>
      </c>
      <c r="D6" s="27" t="s">
        <v>15</v>
      </c>
      <c r="E6" s="27">
        <v>795</v>
      </c>
      <c r="F6" s="26">
        <f t="shared" si="0"/>
        <v>874.50000000000011</v>
      </c>
      <c r="G6" s="83">
        <v>27360</v>
      </c>
      <c r="H6" s="84">
        <f t="shared" si="1"/>
        <v>21751200</v>
      </c>
      <c r="I6" s="85">
        <f t="shared" si="2"/>
        <v>24578856</v>
      </c>
      <c r="J6" s="86">
        <f t="shared" si="3"/>
        <v>51000</v>
      </c>
      <c r="K6" s="85">
        <f t="shared" si="4"/>
        <v>2623500.0000000005</v>
      </c>
      <c r="L6" s="27" t="s">
        <v>39</v>
      </c>
    </row>
    <row r="7" spans="1:13" x14ac:dyDescent="0.3">
      <c r="A7" s="25">
        <v>6</v>
      </c>
      <c r="B7" s="26">
        <v>603</v>
      </c>
      <c r="C7" s="26">
        <v>6</v>
      </c>
      <c r="D7" s="27" t="s">
        <v>15</v>
      </c>
      <c r="E7" s="27">
        <v>795</v>
      </c>
      <c r="F7" s="26">
        <f t="shared" si="0"/>
        <v>874.50000000000011</v>
      </c>
      <c r="G7" s="83">
        <v>27450</v>
      </c>
      <c r="H7" s="84">
        <f t="shared" si="1"/>
        <v>21822750</v>
      </c>
      <c r="I7" s="85">
        <f t="shared" si="2"/>
        <v>24659708</v>
      </c>
      <c r="J7" s="86">
        <f t="shared" si="3"/>
        <v>51500</v>
      </c>
      <c r="K7" s="85">
        <f t="shared" si="4"/>
        <v>2623500.0000000005</v>
      </c>
      <c r="L7" s="27" t="s">
        <v>39</v>
      </c>
    </row>
    <row r="8" spans="1:13" x14ac:dyDescent="0.3">
      <c r="A8" s="25">
        <v>7</v>
      </c>
      <c r="B8" s="26">
        <v>703</v>
      </c>
      <c r="C8" s="26">
        <v>7</v>
      </c>
      <c r="D8" s="27" t="s">
        <v>15</v>
      </c>
      <c r="E8" s="27">
        <v>795</v>
      </c>
      <c r="F8" s="26">
        <f t="shared" si="0"/>
        <v>874.50000000000011</v>
      </c>
      <c r="G8" s="83">
        <v>27540</v>
      </c>
      <c r="H8" s="84">
        <f t="shared" si="1"/>
        <v>21894300</v>
      </c>
      <c r="I8" s="85">
        <f t="shared" si="2"/>
        <v>24740559</v>
      </c>
      <c r="J8" s="86">
        <f t="shared" si="3"/>
        <v>51500</v>
      </c>
      <c r="K8" s="85">
        <f t="shared" si="4"/>
        <v>2623500.0000000005</v>
      </c>
      <c r="L8" s="27" t="s">
        <v>39</v>
      </c>
    </row>
    <row r="9" spans="1:13" hidden="1" x14ac:dyDescent="0.3">
      <c r="A9" s="25">
        <v>8</v>
      </c>
      <c r="B9" s="26">
        <v>803</v>
      </c>
      <c r="C9" s="26">
        <v>8</v>
      </c>
      <c r="D9" s="27" t="s">
        <v>15</v>
      </c>
      <c r="E9" s="36">
        <v>684</v>
      </c>
      <c r="F9" s="26">
        <f t="shared" si="0"/>
        <v>752.40000000000009</v>
      </c>
      <c r="G9" s="83">
        <v>27630</v>
      </c>
      <c r="H9" s="84">
        <f t="shared" si="1"/>
        <v>18898920</v>
      </c>
      <c r="I9" s="85">
        <f t="shared" si="2"/>
        <v>21355780</v>
      </c>
      <c r="J9" s="86">
        <f t="shared" si="3"/>
        <v>44500</v>
      </c>
      <c r="K9" s="85">
        <f t="shared" si="4"/>
        <v>2257200.0000000005</v>
      </c>
      <c r="L9" s="27" t="s">
        <v>39</v>
      </c>
    </row>
    <row r="10" spans="1:13" x14ac:dyDescent="0.3">
      <c r="A10" s="25">
        <v>9</v>
      </c>
      <c r="B10" s="26">
        <v>903</v>
      </c>
      <c r="C10" s="26">
        <v>9</v>
      </c>
      <c r="D10" s="27" t="s">
        <v>15</v>
      </c>
      <c r="E10" s="27">
        <v>795</v>
      </c>
      <c r="F10" s="26">
        <f t="shared" si="0"/>
        <v>874.50000000000011</v>
      </c>
      <c r="G10" s="83">
        <v>27720</v>
      </c>
      <c r="H10" s="84">
        <f t="shared" si="1"/>
        <v>22037400</v>
      </c>
      <c r="I10" s="85">
        <f t="shared" si="2"/>
        <v>24902262</v>
      </c>
      <c r="J10" s="86">
        <f t="shared" si="3"/>
        <v>52000</v>
      </c>
      <c r="K10" s="85">
        <f t="shared" si="4"/>
        <v>2623500.0000000005</v>
      </c>
      <c r="L10" s="27" t="s">
        <v>39</v>
      </c>
    </row>
    <row r="11" spans="1:13" hidden="1" x14ac:dyDescent="0.3">
      <c r="A11" s="25">
        <v>10</v>
      </c>
      <c r="B11" s="26">
        <v>1104</v>
      </c>
      <c r="C11" s="26">
        <v>11</v>
      </c>
      <c r="D11" s="27" t="s">
        <v>12</v>
      </c>
      <c r="E11" s="27">
        <v>624</v>
      </c>
      <c r="F11" s="26">
        <f t="shared" si="0"/>
        <v>686.40000000000009</v>
      </c>
      <c r="G11" s="83">
        <v>27900</v>
      </c>
      <c r="H11" s="84">
        <f t="shared" si="1"/>
        <v>17409600</v>
      </c>
      <c r="I11" s="85">
        <f t="shared" si="2"/>
        <v>19672848</v>
      </c>
      <c r="J11" s="86">
        <f t="shared" si="3"/>
        <v>41000</v>
      </c>
      <c r="K11" s="85">
        <f t="shared" si="4"/>
        <v>2059200.0000000002</v>
      </c>
      <c r="L11" s="27" t="s">
        <v>39</v>
      </c>
    </row>
    <row r="12" spans="1:13" hidden="1" x14ac:dyDescent="0.3">
      <c r="A12" s="25">
        <v>11</v>
      </c>
      <c r="B12" s="26">
        <v>1201</v>
      </c>
      <c r="C12" s="26">
        <v>12</v>
      </c>
      <c r="D12" s="27" t="s">
        <v>12</v>
      </c>
      <c r="E12" s="27">
        <v>624</v>
      </c>
      <c r="F12" s="26">
        <f t="shared" si="0"/>
        <v>686.40000000000009</v>
      </c>
      <c r="G12" s="83">
        <v>27990</v>
      </c>
      <c r="H12" s="84">
        <f t="shared" si="1"/>
        <v>17465760</v>
      </c>
      <c r="I12" s="85">
        <f t="shared" si="2"/>
        <v>19736309</v>
      </c>
      <c r="J12" s="86">
        <f t="shared" si="3"/>
        <v>41000</v>
      </c>
      <c r="K12" s="85">
        <f t="shared" si="4"/>
        <v>2059200.0000000002</v>
      </c>
      <c r="L12" s="27" t="s">
        <v>39</v>
      </c>
    </row>
    <row r="13" spans="1:13" hidden="1" x14ac:dyDescent="0.3">
      <c r="A13" s="25">
        <v>12</v>
      </c>
      <c r="B13" s="26">
        <v>1202</v>
      </c>
      <c r="C13" s="26">
        <v>12</v>
      </c>
      <c r="D13" s="27" t="s">
        <v>12</v>
      </c>
      <c r="E13" s="27">
        <v>624</v>
      </c>
      <c r="F13" s="26">
        <f t="shared" si="0"/>
        <v>686.40000000000009</v>
      </c>
      <c r="G13" s="83">
        <v>27990</v>
      </c>
      <c r="H13" s="84">
        <f t="shared" si="1"/>
        <v>17465760</v>
      </c>
      <c r="I13" s="85">
        <f t="shared" si="2"/>
        <v>19736309</v>
      </c>
      <c r="J13" s="86">
        <f t="shared" si="3"/>
        <v>41000</v>
      </c>
      <c r="K13" s="85">
        <f t="shared" si="4"/>
        <v>2059200.0000000002</v>
      </c>
      <c r="L13" s="27" t="s">
        <v>39</v>
      </c>
    </row>
    <row r="14" spans="1:13" x14ac:dyDescent="0.3">
      <c r="A14" s="25">
        <v>13</v>
      </c>
      <c r="B14" s="26">
        <v>1203</v>
      </c>
      <c r="C14" s="26">
        <v>12</v>
      </c>
      <c r="D14" s="27" t="s">
        <v>15</v>
      </c>
      <c r="E14" s="27">
        <v>795</v>
      </c>
      <c r="F14" s="26">
        <f t="shared" si="0"/>
        <v>874.50000000000011</v>
      </c>
      <c r="G14" s="83">
        <v>27990</v>
      </c>
      <c r="H14" s="84">
        <f t="shared" si="1"/>
        <v>22252050</v>
      </c>
      <c r="I14" s="85">
        <f t="shared" si="2"/>
        <v>25144817</v>
      </c>
      <c r="J14" s="86">
        <f t="shared" si="3"/>
        <v>52500</v>
      </c>
      <c r="K14" s="85">
        <f t="shared" si="4"/>
        <v>2623500.0000000005</v>
      </c>
      <c r="L14" s="27" t="s">
        <v>39</v>
      </c>
    </row>
    <row r="15" spans="1:13" hidden="1" x14ac:dyDescent="0.3">
      <c r="A15" s="25">
        <v>14</v>
      </c>
      <c r="B15" s="26">
        <v>1204</v>
      </c>
      <c r="C15" s="26">
        <v>12</v>
      </c>
      <c r="D15" s="27" t="s">
        <v>12</v>
      </c>
      <c r="E15" s="27">
        <v>624</v>
      </c>
      <c r="F15" s="26">
        <f t="shared" si="0"/>
        <v>686.40000000000009</v>
      </c>
      <c r="G15" s="83">
        <v>27990</v>
      </c>
      <c r="H15" s="84">
        <f t="shared" si="1"/>
        <v>17465760</v>
      </c>
      <c r="I15" s="85">
        <f t="shared" si="2"/>
        <v>19736309</v>
      </c>
      <c r="J15" s="86">
        <f t="shared" si="3"/>
        <v>41000</v>
      </c>
      <c r="K15" s="85">
        <f t="shared" si="4"/>
        <v>2059200.0000000002</v>
      </c>
      <c r="L15" s="27" t="s">
        <v>39</v>
      </c>
    </row>
    <row r="16" spans="1:13" hidden="1" x14ac:dyDescent="0.3">
      <c r="A16" s="25">
        <v>15</v>
      </c>
      <c r="B16" s="26">
        <v>1301</v>
      </c>
      <c r="C16" s="26">
        <v>13</v>
      </c>
      <c r="D16" s="27" t="s">
        <v>12</v>
      </c>
      <c r="E16" s="27">
        <v>624</v>
      </c>
      <c r="F16" s="26">
        <f t="shared" si="0"/>
        <v>686.40000000000009</v>
      </c>
      <c r="G16" s="83">
        <v>28080</v>
      </c>
      <c r="H16" s="84">
        <f t="shared" si="1"/>
        <v>17521920</v>
      </c>
      <c r="I16" s="85">
        <f t="shared" si="2"/>
        <v>19799770</v>
      </c>
      <c r="J16" s="86">
        <f t="shared" si="3"/>
        <v>41000</v>
      </c>
      <c r="K16" s="85">
        <f t="shared" si="4"/>
        <v>2059200.0000000002</v>
      </c>
      <c r="L16" s="27" t="s">
        <v>39</v>
      </c>
    </row>
    <row r="17" spans="1:12" hidden="1" x14ac:dyDescent="0.3">
      <c r="A17" s="25">
        <v>16</v>
      </c>
      <c r="B17" s="26">
        <v>1302</v>
      </c>
      <c r="C17" s="26">
        <v>13</v>
      </c>
      <c r="D17" s="27" t="s">
        <v>12</v>
      </c>
      <c r="E17" s="27">
        <v>624</v>
      </c>
      <c r="F17" s="26">
        <f t="shared" si="0"/>
        <v>686.40000000000009</v>
      </c>
      <c r="G17" s="83">
        <v>28080</v>
      </c>
      <c r="H17" s="84">
        <f t="shared" si="1"/>
        <v>17521920</v>
      </c>
      <c r="I17" s="85">
        <f t="shared" si="2"/>
        <v>19799770</v>
      </c>
      <c r="J17" s="86">
        <f t="shared" si="3"/>
        <v>41000</v>
      </c>
      <c r="K17" s="85">
        <f t="shared" si="4"/>
        <v>2059200.0000000002</v>
      </c>
      <c r="L17" s="27" t="s">
        <v>39</v>
      </c>
    </row>
    <row r="18" spans="1:12" hidden="1" x14ac:dyDescent="0.3">
      <c r="A18" s="25">
        <v>17</v>
      </c>
      <c r="B18" s="26">
        <v>1304</v>
      </c>
      <c r="C18" s="26">
        <v>13</v>
      </c>
      <c r="D18" s="27" t="s">
        <v>12</v>
      </c>
      <c r="E18" s="27">
        <v>624</v>
      </c>
      <c r="F18" s="26">
        <f t="shared" si="0"/>
        <v>686.40000000000009</v>
      </c>
      <c r="G18" s="83">
        <v>28080</v>
      </c>
      <c r="H18" s="84">
        <f t="shared" si="1"/>
        <v>17521920</v>
      </c>
      <c r="I18" s="85">
        <f t="shared" si="2"/>
        <v>19799770</v>
      </c>
      <c r="J18" s="86">
        <f t="shared" si="3"/>
        <v>41000</v>
      </c>
      <c r="K18" s="85">
        <f t="shared" si="4"/>
        <v>2059200.0000000002</v>
      </c>
      <c r="L18" s="27" t="s">
        <v>39</v>
      </c>
    </row>
    <row r="19" spans="1:12" hidden="1" x14ac:dyDescent="0.3">
      <c r="A19" s="25">
        <v>18</v>
      </c>
      <c r="B19" s="26">
        <v>1401</v>
      </c>
      <c r="C19" s="26">
        <v>14</v>
      </c>
      <c r="D19" s="27" t="s">
        <v>12</v>
      </c>
      <c r="E19" s="27">
        <v>624</v>
      </c>
      <c r="F19" s="26">
        <f t="shared" si="0"/>
        <v>686.40000000000009</v>
      </c>
      <c r="G19" s="83">
        <v>28170</v>
      </c>
      <c r="H19" s="84">
        <f t="shared" si="1"/>
        <v>17578080</v>
      </c>
      <c r="I19" s="85">
        <f t="shared" si="2"/>
        <v>19863230</v>
      </c>
      <c r="J19" s="86">
        <f t="shared" si="3"/>
        <v>41500</v>
      </c>
      <c r="K19" s="85">
        <f t="shared" si="4"/>
        <v>2059200.0000000002</v>
      </c>
      <c r="L19" s="27" t="s">
        <v>39</v>
      </c>
    </row>
    <row r="20" spans="1:12" hidden="1" x14ac:dyDescent="0.3">
      <c r="A20" s="25">
        <v>19</v>
      </c>
      <c r="B20" s="26">
        <v>1402</v>
      </c>
      <c r="C20" s="26">
        <v>14</v>
      </c>
      <c r="D20" s="27" t="s">
        <v>12</v>
      </c>
      <c r="E20" s="27">
        <v>624</v>
      </c>
      <c r="F20" s="26">
        <f t="shared" si="0"/>
        <v>686.40000000000009</v>
      </c>
      <c r="G20" s="83">
        <v>28170</v>
      </c>
      <c r="H20" s="84">
        <f t="shared" si="1"/>
        <v>17578080</v>
      </c>
      <c r="I20" s="85">
        <f t="shared" si="2"/>
        <v>19863230</v>
      </c>
      <c r="J20" s="86">
        <f t="shared" si="3"/>
        <v>41500</v>
      </c>
      <c r="K20" s="85">
        <f t="shared" si="4"/>
        <v>2059200.0000000002</v>
      </c>
      <c r="L20" s="27" t="s">
        <v>39</v>
      </c>
    </row>
    <row r="21" spans="1:12" x14ac:dyDescent="0.3">
      <c r="A21" s="25">
        <v>20</v>
      </c>
      <c r="B21" s="26">
        <v>1403</v>
      </c>
      <c r="C21" s="26">
        <v>14</v>
      </c>
      <c r="D21" s="27" t="s">
        <v>15</v>
      </c>
      <c r="E21" s="27">
        <v>795</v>
      </c>
      <c r="F21" s="26">
        <f t="shared" si="0"/>
        <v>874.50000000000011</v>
      </c>
      <c r="G21" s="83">
        <v>28170</v>
      </c>
      <c r="H21" s="84">
        <f t="shared" si="1"/>
        <v>22395150</v>
      </c>
      <c r="I21" s="85">
        <f t="shared" si="2"/>
        <v>25306520</v>
      </c>
      <c r="J21" s="86">
        <f t="shared" si="3"/>
        <v>52500</v>
      </c>
      <c r="K21" s="85">
        <f t="shared" si="4"/>
        <v>2623500.0000000005</v>
      </c>
      <c r="L21" s="27" t="s">
        <v>39</v>
      </c>
    </row>
    <row r="22" spans="1:12" hidden="1" x14ac:dyDescent="0.3">
      <c r="A22" s="25">
        <v>21</v>
      </c>
      <c r="B22" s="26">
        <v>1404</v>
      </c>
      <c r="C22" s="26">
        <v>14</v>
      </c>
      <c r="D22" s="27" t="s">
        <v>12</v>
      </c>
      <c r="E22" s="27">
        <v>624</v>
      </c>
      <c r="F22" s="26">
        <f t="shared" si="0"/>
        <v>686.40000000000009</v>
      </c>
      <c r="G22" s="83">
        <v>28170</v>
      </c>
      <c r="H22" s="84">
        <f t="shared" si="1"/>
        <v>17578080</v>
      </c>
      <c r="I22" s="85">
        <f t="shared" si="2"/>
        <v>19863230</v>
      </c>
      <c r="J22" s="86">
        <f t="shared" si="3"/>
        <v>41500</v>
      </c>
      <c r="K22" s="85">
        <f t="shared" si="4"/>
        <v>2059200.0000000002</v>
      </c>
      <c r="L22" s="27" t="s">
        <v>39</v>
      </c>
    </row>
    <row r="23" spans="1:12" hidden="1" x14ac:dyDescent="0.3">
      <c r="A23" s="25">
        <v>22</v>
      </c>
      <c r="B23" s="26">
        <v>1501</v>
      </c>
      <c r="C23" s="26">
        <v>15</v>
      </c>
      <c r="D23" s="27" t="s">
        <v>12</v>
      </c>
      <c r="E23" s="27">
        <v>624</v>
      </c>
      <c r="F23" s="26">
        <f t="shared" si="0"/>
        <v>686.40000000000009</v>
      </c>
      <c r="G23" s="83">
        <v>28260</v>
      </c>
      <c r="H23" s="84">
        <f t="shared" si="1"/>
        <v>17634240</v>
      </c>
      <c r="I23" s="85">
        <f t="shared" si="2"/>
        <v>19926691</v>
      </c>
      <c r="J23" s="86">
        <f t="shared" si="3"/>
        <v>41500</v>
      </c>
      <c r="K23" s="85">
        <f t="shared" si="4"/>
        <v>2059200.0000000002</v>
      </c>
      <c r="L23" s="27" t="s">
        <v>39</v>
      </c>
    </row>
    <row r="24" spans="1:12" hidden="1" x14ac:dyDescent="0.3">
      <c r="A24" s="25">
        <v>23</v>
      </c>
      <c r="B24" s="26">
        <v>1502</v>
      </c>
      <c r="C24" s="26">
        <v>15</v>
      </c>
      <c r="D24" s="27" t="s">
        <v>29</v>
      </c>
      <c r="E24" s="27">
        <v>553</v>
      </c>
      <c r="F24" s="26">
        <f t="shared" si="0"/>
        <v>608.30000000000007</v>
      </c>
      <c r="G24" s="83">
        <v>28260</v>
      </c>
      <c r="H24" s="84">
        <f t="shared" si="1"/>
        <v>15627780</v>
      </c>
      <c r="I24" s="85">
        <f t="shared" si="2"/>
        <v>17659391</v>
      </c>
      <c r="J24" s="86">
        <f t="shared" si="3"/>
        <v>37000</v>
      </c>
      <c r="K24" s="85">
        <f t="shared" si="4"/>
        <v>1824900.0000000002</v>
      </c>
      <c r="L24" s="27" t="s">
        <v>39</v>
      </c>
    </row>
    <row r="25" spans="1:12" hidden="1" x14ac:dyDescent="0.3">
      <c r="A25" s="25">
        <v>24</v>
      </c>
      <c r="B25" s="26">
        <v>1503</v>
      </c>
      <c r="C25" s="26">
        <v>15</v>
      </c>
      <c r="D25" s="27" t="s">
        <v>29</v>
      </c>
      <c r="E25" s="27">
        <v>595</v>
      </c>
      <c r="F25" s="26">
        <f t="shared" si="0"/>
        <v>654.5</v>
      </c>
      <c r="G25" s="83">
        <v>28260</v>
      </c>
      <c r="H25" s="84">
        <f t="shared" si="1"/>
        <v>16814700</v>
      </c>
      <c r="I25" s="85">
        <f t="shared" si="2"/>
        <v>19000611</v>
      </c>
      <c r="J25" s="86">
        <f t="shared" si="3"/>
        <v>39500</v>
      </c>
      <c r="K25" s="85">
        <f t="shared" si="4"/>
        <v>1963500</v>
      </c>
      <c r="L25" s="27" t="s">
        <v>39</v>
      </c>
    </row>
    <row r="26" spans="1:12" hidden="1" x14ac:dyDescent="0.3">
      <c r="A26" s="25">
        <v>25</v>
      </c>
      <c r="B26" s="26">
        <v>1504</v>
      </c>
      <c r="C26" s="26">
        <v>15</v>
      </c>
      <c r="D26" s="27" t="s">
        <v>12</v>
      </c>
      <c r="E26" s="27">
        <v>624</v>
      </c>
      <c r="F26" s="26">
        <f t="shared" si="0"/>
        <v>686.40000000000009</v>
      </c>
      <c r="G26" s="83">
        <v>28260</v>
      </c>
      <c r="H26" s="84">
        <f t="shared" si="1"/>
        <v>17634240</v>
      </c>
      <c r="I26" s="85">
        <f t="shared" si="2"/>
        <v>19926691</v>
      </c>
      <c r="J26" s="86">
        <f t="shared" si="3"/>
        <v>41500</v>
      </c>
      <c r="K26" s="85">
        <f t="shared" si="4"/>
        <v>2059200.0000000002</v>
      </c>
      <c r="L26" s="27" t="s">
        <v>39</v>
      </c>
    </row>
    <row r="27" spans="1:12" hidden="1" x14ac:dyDescent="0.3">
      <c r="A27" s="25">
        <v>26</v>
      </c>
      <c r="B27" s="26">
        <v>1601</v>
      </c>
      <c r="C27" s="26">
        <v>16</v>
      </c>
      <c r="D27" s="27" t="s">
        <v>12</v>
      </c>
      <c r="E27" s="27">
        <v>624</v>
      </c>
      <c r="F27" s="26">
        <f t="shared" si="0"/>
        <v>686.40000000000009</v>
      </c>
      <c r="G27" s="83">
        <v>28350</v>
      </c>
      <c r="H27" s="84">
        <f t="shared" si="1"/>
        <v>17690400</v>
      </c>
      <c r="I27" s="85">
        <f t="shared" si="2"/>
        <v>19990152</v>
      </c>
      <c r="J27" s="86">
        <f t="shared" si="3"/>
        <v>41500</v>
      </c>
      <c r="K27" s="85">
        <f t="shared" si="4"/>
        <v>2059200.0000000002</v>
      </c>
      <c r="L27" s="27" t="s">
        <v>39</v>
      </c>
    </row>
    <row r="28" spans="1:12" hidden="1" x14ac:dyDescent="0.3">
      <c r="A28" s="25">
        <v>27</v>
      </c>
      <c r="B28" s="26">
        <v>1602</v>
      </c>
      <c r="C28" s="26">
        <v>16</v>
      </c>
      <c r="D28" s="27" t="s">
        <v>12</v>
      </c>
      <c r="E28" s="27">
        <v>624</v>
      </c>
      <c r="F28" s="26">
        <f t="shared" si="0"/>
        <v>686.40000000000009</v>
      </c>
      <c r="G28" s="83">
        <v>28350</v>
      </c>
      <c r="H28" s="84">
        <f t="shared" si="1"/>
        <v>17690400</v>
      </c>
      <c r="I28" s="85">
        <f t="shared" si="2"/>
        <v>19990152</v>
      </c>
      <c r="J28" s="86">
        <f t="shared" si="3"/>
        <v>41500</v>
      </c>
      <c r="K28" s="85">
        <f t="shared" si="4"/>
        <v>2059200.0000000002</v>
      </c>
      <c r="L28" s="27" t="s">
        <v>39</v>
      </c>
    </row>
    <row r="29" spans="1:12" x14ac:dyDescent="0.3">
      <c r="A29" s="25">
        <v>28</v>
      </c>
      <c r="B29" s="26">
        <v>1603</v>
      </c>
      <c r="C29" s="26">
        <v>16</v>
      </c>
      <c r="D29" s="27" t="s">
        <v>15</v>
      </c>
      <c r="E29" s="27">
        <v>795</v>
      </c>
      <c r="F29" s="26">
        <f t="shared" si="0"/>
        <v>874.50000000000011</v>
      </c>
      <c r="G29" s="83">
        <v>28350</v>
      </c>
      <c r="H29" s="84">
        <f t="shared" si="1"/>
        <v>22538250</v>
      </c>
      <c r="I29" s="85">
        <f t="shared" si="2"/>
        <v>25468223</v>
      </c>
      <c r="J29" s="86">
        <f t="shared" si="3"/>
        <v>53000</v>
      </c>
      <c r="K29" s="85">
        <f t="shared" si="4"/>
        <v>2623500.0000000005</v>
      </c>
      <c r="L29" s="27" t="s">
        <v>39</v>
      </c>
    </row>
    <row r="30" spans="1:12" hidden="1" x14ac:dyDescent="0.3">
      <c r="A30" s="25">
        <v>29</v>
      </c>
      <c r="B30" s="26">
        <v>1604</v>
      </c>
      <c r="C30" s="26">
        <v>16</v>
      </c>
      <c r="D30" s="27" t="s">
        <v>12</v>
      </c>
      <c r="E30" s="27">
        <v>624</v>
      </c>
      <c r="F30" s="26">
        <f t="shared" si="0"/>
        <v>686.40000000000009</v>
      </c>
      <c r="G30" s="83">
        <v>28350</v>
      </c>
      <c r="H30" s="84">
        <f t="shared" si="1"/>
        <v>17690400</v>
      </c>
      <c r="I30" s="85">
        <f t="shared" si="2"/>
        <v>19990152</v>
      </c>
      <c r="J30" s="86">
        <f t="shared" si="3"/>
        <v>41500</v>
      </c>
      <c r="K30" s="85">
        <f t="shared" si="4"/>
        <v>2059200.0000000002</v>
      </c>
      <c r="L30" s="27" t="s">
        <v>39</v>
      </c>
    </row>
    <row r="31" spans="1:12" hidden="1" x14ac:dyDescent="0.3">
      <c r="A31" s="25">
        <v>30</v>
      </c>
      <c r="B31" s="26">
        <v>1704</v>
      </c>
      <c r="C31" s="26">
        <v>17</v>
      </c>
      <c r="D31" s="27" t="s">
        <v>12</v>
      </c>
      <c r="E31" s="27">
        <v>624</v>
      </c>
      <c r="F31" s="26">
        <f t="shared" si="0"/>
        <v>686.40000000000009</v>
      </c>
      <c r="G31" s="83">
        <v>28440</v>
      </c>
      <c r="H31" s="84">
        <f t="shared" si="1"/>
        <v>17746560</v>
      </c>
      <c r="I31" s="85">
        <f t="shared" si="2"/>
        <v>20053613</v>
      </c>
      <c r="J31" s="86">
        <f t="shared" si="3"/>
        <v>42000</v>
      </c>
      <c r="K31" s="85">
        <f t="shared" si="4"/>
        <v>2059200.0000000002</v>
      </c>
      <c r="L31" s="27" t="s">
        <v>39</v>
      </c>
    </row>
    <row r="32" spans="1:12" s="59" customFormat="1" hidden="1" x14ac:dyDescent="0.3">
      <c r="A32" s="117" t="s">
        <v>3</v>
      </c>
      <c r="B32" s="117"/>
      <c r="C32" s="117"/>
      <c r="D32" s="117"/>
      <c r="E32" s="32">
        <f>SUM(E2:E31)</f>
        <v>20561</v>
      </c>
      <c r="F32" s="32">
        <f>SUM(F2:F31)</f>
        <v>22617.100000000006</v>
      </c>
      <c r="G32" s="83"/>
      <c r="H32" s="87">
        <f>SUM(H2:H31)</f>
        <v>573514920</v>
      </c>
      <c r="I32" s="88">
        <f>SUM(I2:I31)</f>
        <v>648071863</v>
      </c>
      <c r="J32" s="89"/>
      <c r="K32" s="88">
        <f>SUM(K2:K31)</f>
        <v>67851300.000000015</v>
      </c>
      <c r="L32" s="61"/>
    </row>
  </sheetData>
  <autoFilter ref="E2:E32" xr:uid="{7881DB9E-82DF-4AFA-B6E7-7CD9C7BC6A0D}">
    <filterColumn colId="0">
      <filters>
        <filter val="795"/>
      </filters>
    </filterColumn>
  </autoFilter>
  <mergeCells count="1">
    <mergeCell ref="A32:D3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E9F86-1FF9-4AA5-9192-BE9F5B7620C2}">
  <dimension ref="A1:M37"/>
  <sheetViews>
    <sheetView topLeftCell="A26" zoomScale="160" zoomScaleNormal="160" workbookViewId="0">
      <selection activeCell="E37" sqref="E37:F37"/>
    </sheetView>
  </sheetViews>
  <sheetFormatPr defaultRowHeight="16.5" x14ac:dyDescent="0.3"/>
  <cols>
    <col min="1" max="1" width="4" style="29" customWidth="1"/>
    <col min="2" max="2" width="5.140625" style="29" customWidth="1"/>
    <col min="3" max="3" width="4.28515625" style="29" customWidth="1"/>
    <col min="4" max="4" width="6" style="30" customWidth="1"/>
    <col min="5" max="5" width="7.140625" style="31" customWidth="1"/>
    <col min="6" max="6" width="6" style="59" customWidth="1"/>
    <col min="7" max="7" width="6.7109375" style="5" customWidth="1"/>
    <col min="8" max="8" width="11.42578125" style="5" customWidth="1"/>
    <col min="9" max="9" width="10.85546875" style="5" customWidth="1"/>
    <col min="10" max="10" width="7.140625" style="5" customWidth="1"/>
    <col min="11" max="11" width="10.140625" style="5" customWidth="1"/>
    <col min="12" max="12" width="7.28515625" style="62" customWidth="1"/>
    <col min="13" max="13" width="10.42578125" style="5" bestFit="1" customWidth="1"/>
    <col min="14" max="14" width="9.140625" style="5"/>
    <col min="15" max="15" width="11.7109375" style="5" bestFit="1" customWidth="1"/>
    <col min="16" max="16384" width="9.140625" style="5"/>
  </cols>
  <sheetData>
    <row r="1" spans="1:13" s="59" customFormat="1" ht="54.75" customHeight="1" x14ac:dyDescent="0.3">
      <c r="A1" s="21" t="s">
        <v>1</v>
      </c>
      <c r="B1" s="22" t="s">
        <v>0</v>
      </c>
      <c r="C1" s="22" t="s">
        <v>2</v>
      </c>
      <c r="D1" s="22" t="s">
        <v>11</v>
      </c>
      <c r="E1" s="22" t="s">
        <v>75</v>
      </c>
      <c r="F1" s="23" t="s">
        <v>13</v>
      </c>
      <c r="G1" s="80" t="s">
        <v>76</v>
      </c>
      <c r="H1" s="81" t="s">
        <v>58</v>
      </c>
      <c r="I1" s="82" t="s">
        <v>59</v>
      </c>
      <c r="J1" s="82" t="s">
        <v>60</v>
      </c>
      <c r="K1" s="82" t="s">
        <v>61</v>
      </c>
      <c r="L1" s="82" t="s">
        <v>81</v>
      </c>
    </row>
    <row r="2" spans="1:13" x14ac:dyDescent="0.3">
      <c r="A2" s="25">
        <v>1</v>
      </c>
      <c r="B2" s="26">
        <v>101</v>
      </c>
      <c r="C2" s="26">
        <v>1</v>
      </c>
      <c r="D2" s="37" t="s">
        <v>12</v>
      </c>
      <c r="E2" s="27">
        <v>624</v>
      </c>
      <c r="F2" s="26">
        <f>E2*1.1</f>
        <v>686.40000000000009</v>
      </c>
      <c r="G2" s="83">
        <v>27000</v>
      </c>
      <c r="H2" s="84">
        <v>0</v>
      </c>
      <c r="I2" s="85">
        <f>ROUND(H2*1.13,0)</f>
        <v>0</v>
      </c>
      <c r="J2" s="86">
        <f t="shared" ref="J2:J36" si="0">MROUND((I2*0.025/12),500)</f>
        <v>0</v>
      </c>
      <c r="K2" s="85">
        <f>F2*3000</f>
        <v>2059200.0000000002</v>
      </c>
      <c r="L2" s="27" t="s">
        <v>40</v>
      </c>
      <c r="M2" s="60"/>
    </row>
    <row r="3" spans="1:13" x14ac:dyDescent="0.3">
      <c r="A3" s="25">
        <v>2</v>
      </c>
      <c r="B3" s="26">
        <v>102</v>
      </c>
      <c r="C3" s="26">
        <v>1</v>
      </c>
      <c r="D3" s="37" t="s">
        <v>12</v>
      </c>
      <c r="E3" s="27">
        <v>624</v>
      </c>
      <c r="F3" s="26">
        <f t="shared" ref="F3:F36" si="1">E3*1.1</f>
        <v>686.40000000000009</v>
      </c>
      <c r="G3" s="83">
        <f>G2</f>
        <v>27000</v>
      </c>
      <c r="H3" s="84">
        <v>0</v>
      </c>
      <c r="I3" s="85">
        <f t="shared" ref="I3:I36" si="2">ROUND(H3*1.13,0)</f>
        <v>0</v>
      </c>
      <c r="J3" s="86">
        <f t="shared" si="0"/>
        <v>0</v>
      </c>
      <c r="K3" s="85">
        <f t="shared" ref="K3:K36" si="3">F3*3000</f>
        <v>2059200.0000000002</v>
      </c>
      <c r="L3" s="27" t="s">
        <v>40</v>
      </c>
      <c r="M3" s="60"/>
    </row>
    <row r="4" spans="1:13" x14ac:dyDescent="0.3">
      <c r="A4" s="25">
        <v>3</v>
      </c>
      <c r="B4" s="26">
        <v>104</v>
      </c>
      <c r="C4" s="26">
        <v>1</v>
      </c>
      <c r="D4" s="37" t="s">
        <v>12</v>
      </c>
      <c r="E4" s="27">
        <v>624</v>
      </c>
      <c r="F4" s="26">
        <f t="shared" si="1"/>
        <v>686.40000000000009</v>
      </c>
      <c r="G4" s="83" t="e">
        <f>#REF!</f>
        <v>#REF!</v>
      </c>
      <c r="H4" s="84">
        <v>0</v>
      </c>
      <c r="I4" s="85">
        <f t="shared" si="2"/>
        <v>0</v>
      </c>
      <c r="J4" s="86">
        <f t="shared" si="0"/>
        <v>0</v>
      </c>
      <c r="K4" s="85">
        <f t="shared" si="3"/>
        <v>2059200.0000000002</v>
      </c>
      <c r="L4" s="27" t="s">
        <v>40</v>
      </c>
      <c r="M4" s="60"/>
    </row>
    <row r="5" spans="1:13" x14ac:dyDescent="0.3">
      <c r="A5" s="25">
        <v>4</v>
      </c>
      <c r="B5" s="26">
        <v>201</v>
      </c>
      <c r="C5" s="26">
        <v>2</v>
      </c>
      <c r="D5" s="37" t="s">
        <v>12</v>
      </c>
      <c r="E5" s="27">
        <v>624</v>
      </c>
      <c r="F5" s="26">
        <f t="shared" si="1"/>
        <v>686.40000000000009</v>
      </c>
      <c r="G5" s="83" t="e">
        <f>G4+90</f>
        <v>#REF!</v>
      </c>
      <c r="H5" s="84">
        <v>0</v>
      </c>
      <c r="I5" s="85">
        <f t="shared" si="2"/>
        <v>0</v>
      </c>
      <c r="J5" s="86">
        <f t="shared" si="0"/>
        <v>0</v>
      </c>
      <c r="K5" s="85">
        <f t="shared" si="3"/>
        <v>2059200.0000000002</v>
      </c>
      <c r="L5" s="27" t="s">
        <v>40</v>
      </c>
      <c r="M5" s="60"/>
    </row>
    <row r="6" spans="1:13" x14ac:dyDescent="0.3">
      <c r="A6" s="25">
        <v>5</v>
      </c>
      <c r="B6" s="26">
        <v>202</v>
      </c>
      <c r="C6" s="26">
        <v>2</v>
      </c>
      <c r="D6" s="37" t="s">
        <v>12</v>
      </c>
      <c r="E6" s="27">
        <v>624</v>
      </c>
      <c r="F6" s="26">
        <f t="shared" si="1"/>
        <v>686.40000000000009</v>
      </c>
      <c r="G6" s="83" t="e">
        <f>G5</f>
        <v>#REF!</v>
      </c>
      <c r="H6" s="84">
        <v>0</v>
      </c>
      <c r="I6" s="85">
        <f t="shared" si="2"/>
        <v>0</v>
      </c>
      <c r="J6" s="86">
        <f t="shared" si="0"/>
        <v>0</v>
      </c>
      <c r="K6" s="85">
        <f t="shared" si="3"/>
        <v>2059200.0000000002</v>
      </c>
      <c r="L6" s="27" t="s">
        <v>40</v>
      </c>
    </row>
    <row r="7" spans="1:13" x14ac:dyDescent="0.3">
      <c r="A7" s="25">
        <v>6</v>
      </c>
      <c r="B7" s="26">
        <v>204</v>
      </c>
      <c r="C7" s="26">
        <v>2</v>
      </c>
      <c r="D7" s="37" t="s">
        <v>12</v>
      </c>
      <c r="E7" s="27">
        <v>624</v>
      </c>
      <c r="F7" s="26">
        <f t="shared" si="1"/>
        <v>686.40000000000009</v>
      </c>
      <c r="G7" s="83" t="e">
        <f>#REF!</f>
        <v>#REF!</v>
      </c>
      <c r="H7" s="84">
        <v>0</v>
      </c>
      <c r="I7" s="85">
        <f t="shared" si="2"/>
        <v>0</v>
      </c>
      <c r="J7" s="86">
        <f t="shared" si="0"/>
        <v>0</v>
      </c>
      <c r="K7" s="85">
        <f t="shared" si="3"/>
        <v>2059200.0000000002</v>
      </c>
      <c r="L7" s="27" t="s">
        <v>40</v>
      </c>
    </row>
    <row r="8" spans="1:13" x14ac:dyDescent="0.3">
      <c r="A8" s="25">
        <v>7</v>
      </c>
      <c r="B8" s="26">
        <v>301</v>
      </c>
      <c r="C8" s="26">
        <v>3</v>
      </c>
      <c r="D8" s="27" t="s">
        <v>12</v>
      </c>
      <c r="E8" s="27">
        <v>624</v>
      </c>
      <c r="F8" s="26">
        <f t="shared" si="1"/>
        <v>686.40000000000009</v>
      </c>
      <c r="G8" s="83" t="e">
        <f>G7+90</f>
        <v>#REF!</v>
      </c>
      <c r="H8" s="84">
        <v>0</v>
      </c>
      <c r="I8" s="85">
        <f t="shared" si="2"/>
        <v>0</v>
      </c>
      <c r="J8" s="86">
        <f t="shared" si="0"/>
        <v>0</v>
      </c>
      <c r="K8" s="85">
        <f t="shared" si="3"/>
        <v>2059200.0000000002</v>
      </c>
      <c r="L8" s="27" t="s">
        <v>40</v>
      </c>
    </row>
    <row r="9" spans="1:13" x14ac:dyDescent="0.3">
      <c r="A9" s="25">
        <v>8</v>
      </c>
      <c r="B9" s="26">
        <v>302</v>
      </c>
      <c r="C9" s="26">
        <v>3</v>
      </c>
      <c r="D9" s="27" t="s">
        <v>12</v>
      </c>
      <c r="E9" s="27">
        <v>624</v>
      </c>
      <c r="F9" s="26">
        <f t="shared" si="1"/>
        <v>686.40000000000009</v>
      </c>
      <c r="G9" s="83" t="e">
        <f>G8</f>
        <v>#REF!</v>
      </c>
      <c r="H9" s="84">
        <v>0</v>
      </c>
      <c r="I9" s="85">
        <f t="shared" si="2"/>
        <v>0</v>
      </c>
      <c r="J9" s="86">
        <f t="shared" si="0"/>
        <v>0</v>
      </c>
      <c r="K9" s="85">
        <f t="shared" si="3"/>
        <v>2059200.0000000002</v>
      </c>
      <c r="L9" s="27" t="s">
        <v>40</v>
      </c>
    </row>
    <row r="10" spans="1:13" x14ac:dyDescent="0.3">
      <c r="A10" s="25">
        <v>9</v>
      </c>
      <c r="B10" s="26">
        <v>304</v>
      </c>
      <c r="C10" s="26">
        <v>3</v>
      </c>
      <c r="D10" s="27" t="s">
        <v>12</v>
      </c>
      <c r="E10" s="27">
        <v>624</v>
      </c>
      <c r="F10" s="26">
        <f t="shared" si="1"/>
        <v>686.40000000000009</v>
      </c>
      <c r="G10" s="83" t="e">
        <f>#REF!</f>
        <v>#REF!</v>
      </c>
      <c r="H10" s="84">
        <v>0</v>
      </c>
      <c r="I10" s="85">
        <f t="shared" si="2"/>
        <v>0</v>
      </c>
      <c r="J10" s="86">
        <f t="shared" si="0"/>
        <v>0</v>
      </c>
      <c r="K10" s="85">
        <f t="shared" si="3"/>
        <v>2059200.0000000002</v>
      </c>
      <c r="L10" s="27" t="s">
        <v>40</v>
      </c>
    </row>
    <row r="11" spans="1:13" x14ac:dyDescent="0.3">
      <c r="A11" s="25">
        <v>10</v>
      </c>
      <c r="B11" s="26">
        <v>401</v>
      </c>
      <c r="C11" s="26">
        <v>4</v>
      </c>
      <c r="D11" s="27" t="s">
        <v>12</v>
      </c>
      <c r="E11" s="27">
        <v>624</v>
      </c>
      <c r="F11" s="26">
        <f t="shared" si="1"/>
        <v>686.40000000000009</v>
      </c>
      <c r="G11" s="83" t="e">
        <f>G10+90</f>
        <v>#REF!</v>
      </c>
      <c r="H11" s="84">
        <v>0</v>
      </c>
      <c r="I11" s="85">
        <f t="shared" si="2"/>
        <v>0</v>
      </c>
      <c r="J11" s="86">
        <f t="shared" si="0"/>
        <v>0</v>
      </c>
      <c r="K11" s="85">
        <f t="shared" si="3"/>
        <v>2059200.0000000002</v>
      </c>
      <c r="L11" s="27" t="s">
        <v>40</v>
      </c>
    </row>
    <row r="12" spans="1:13" x14ac:dyDescent="0.3">
      <c r="A12" s="25">
        <v>11</v>
      </c>
      <c r="B12" s="26">
        <v>402</v>
      </c>
      <c r="C12" s="26">
        <v>4</v>
      </c>
      <c r="D12" s="27" t="s">
        <v>12</v>
      </c>
      <c r="E12" s="27">
        <v>624</v>
      </c>
      <c r="F12" s="26">
        <f t="shared" si="1"/>
        <v>686.40000000000009</v>
      </c>
      <c r="G12" s="83" t="e">
        <f>G11</f>
        <v>#REF!</v>
      </c>
      <c r="H12" s="84">
        <v>0</v>
      </c>
      <c r="I12" s="85">
        <f t="shared" si="2"/>
        <v>0</v>
      </c>
      <c r="J12" s="86">
        <f t="shared" si="0"/>
        <v>0</v>
      </c>
      <c r="K12" s="85">
        <f t="shared" si="3"/>
        <v>2059200.0000000002</v>
      </c>
      <c r="L12" s="27" t="s">
        <v>40</v>
      </c>
    </row>
    <row r="13" spans="1:13" x14ac:dyDescent="0.3">
      <c r="A13" s="25">
        <v>12</v>
      </c>
      <c r="B13" s="26">
        <v>404</v>
      </c>
      <c r="C13" s="26">
        <v>4</v>
      </c>
      <c r="D13" s="27" t="s">
        <v>12</v>
      </c>
      <c r="E13" s="27">
        <v>624</v>
      </c>
      <c r="F13" s="26">
        <f t="shared" si="1"/>
        <v>686.40000000000009</v>
      </c>
      <c r="G13" s="83" t="e">
        <f>#REF!</f>
        <v>#REF!</v>
      </c>
      <c r="H13" s="84">
        <v>0</v>
      </c>
      <c r="I13" s="85">
        <f t="shared" si="2"/>
        <v>0</v>
      </c>
      <c r="J13" s="86">
        <f t="shared" si="0"/>
        <v>0</v>
      </c>
      <c r="K13" s="85">
        <f t="shared" si="3"/>
        <v>2059200.0000000002</v>
      </c>
      <c r="L13" s="27" t="s">
        <v>40</v>
      </c>
    </row>
    <row r="14" spans="1:13" x14ac:dyDescent="0.3">
      <c r="A14" s="25">
        <v>13</v>
      </c>
      <c r="B14" s="26">
        <v>501</v>
      </c>
      <c r="C14" s="26">
        <v>5</v>
      </c>
      <c r="D14" s="27" t="s">
        <v>12</v>
      </c>
      <c r="E14" s="27">
        <v>624</v>
      </c>
      <c r="F14" s="26">
        <f t="shared" si="1"/>
        <v>686.40000000000009</v>
      </c>
      <c r="G14" s="83" t="e">
        <f>G13+90</f>
        <v>#REF!</v>
      </c>
      <c r="H14" s="84">
        <v>0</v>
      </c>
      <c r="I14" s="85">
        <f t="shared" si="2"/>
        <v>0</v>
      </c>
      <c r="J14" s="86">
        <f t="shared" si="0"/>
        <v>0</v>
      </c>
      <c r="K14" s="85">
        <f t="shared" si="3"/>
        <v>2059200.0000000002</v>
      </c>
      <c r="L14" s="27" t="s">
        <v>40</v>
      </c>
    </row>
    <row r="15" spans="1:13" x14ac:dyDescent="0.3">
      <c r="A15" s="25">
        <v>14</v>
      </c>
      <c r="B15" s="26">
        <v>502</v>
      </c>
      <c r="C15" s="26">
        <v>5</v>
      </c>
      <c r="D15" s="27" t="s">
        <v>12</v>
      </c>
      <c r="E15" s="27">
        <v>624</v>
      </c>
      <c r="F15" s="26">
        <f t="shared" si="1"/>
        <v>686.40000000000009</v>
      </c>
      <c r="G15" s="83" t="e">
        <f>G14</f>
        <v>#REF!</v>
      </c>
      <c r="H15" s="84">
        <v>0</v>
      </c>
      <c r="I15" s="85">
        <f t="shared" si="2"/>
        <v>0</v>
      </c>
      <c r="J15" s="86">
        <f t="shared" si="0"/>
        <v>0</v>
      </c>
      <c r="K15" s="85">
        <f t="shared" si="3"/>
        <v>2059200.0000000002</v>
      </c>
      <c r="L15" s="27" t="s">
        <v>40</v>
      </c>
    </row>
    <row r="16" spans="1:13" x14ac:dyDescent="0.3">
      <c r="A16" s="25">
        <v>15</v>
      </c>
      <c r="B16" s="26">
        <v>504</v>
      </c>
      <c r="C16" s="26">
        <v>5</v>
      </c>
      <c r="D16" s="27" t="s">
        <v>12</v>
      </c>
      <c r="E16" s="27">
        <v>624</v>
      </c>
      <c r="F16" s="26">
        <f t="shared" si="1"/>
        <v>686.40000000000009</v>
      </c>
      <c r="G16" s="83" t="e">
        <f>#REF!</f>
        <v>#REF!</v>
      </c>
      <c r="H16" s="84">
        <v>0</v>
      </c>
      <c r="I16" s="85">
        <f t="shared" si="2"/>
        <v>0</v>
      </c>
      <c r="J16" s="86">
        <f t="shared" si="0"/>
        <v>0</v>
      </c>
      <c r="K16" s="85">
        <f t="shared" si="3"/>
        <v>2059200.0000000002</v>
      </c>
      <c r="L16" s="27" t="s">
        <v>40</v>
      </c>
    </row>
    <row r="17" spans="1:13" x14ac:dyDescent="0.3">
      <c r="A17" s="25">
        <v>16</v>
      </c>
      <c r="B17" s="26">
        <v>601</v>
      </c>
      <c r="C17" s="26">
        <v>6</v>
      </c>
      <c r="D17" s="27" t="s">
        <v>12</v>
      </c>
      <c r="E17" s="27">
        <v>624</v>
      </c>
      <c r="F17" s="26">
        <f t="shared" si="1"/>
        <v>686.40000000000009</v>
      </c>
      <c r="G17" s="83" t="e">
        <f>G16+90</f>
        <v>#REF!</v>
      </c>
      <c r="H17" s="84">
        <v>0</v>
      </c>
      <c r="I17" s="85">
        <f t="shared" si="2"/>
        <v>0</v>
      </c>
      <c r="J17" s="86">
        <f t="shared" si="0"/>
        <v>0</v>
      </c>
      <c r="K17" s="85">
        <f t="shared" si="3"/>
        <v>2059200.0000000002</v>
      </c>
      <c r="L17" s="27" t="s">
        <v>40</v>
      </c>
    </row>
    <row r="18" spans="1:13" x14ac:dyDescent="0.3">
      <c r="A18" s="25">
        <v>17</v>
      </c>
      <c r="B18" s="26">
        <v>602</v>
      </c>
      <c r="C18" s="26">
        <v>6</v>
      </c>
      <c r="D18" s="27" t="s">
        <v>12</v>
      </c>
      <c r="E18" s="27">
        <v>624</v>
      </c>
      <c r="F18" s="26">
        <f t="shared" si="1"/>
        <v>686.40000000000009</v>
      </c>
      <c r="G18" s="83" t="e">
        <f>G17</f>
        <v>#REF!</v>
      </c>
      <c r="H18" s="84">
        <v>0</v>
      </c>
      <c r="I18" s="85">
        <f t="shared" si="2"/>
        <v>0</v>
      </c>
      <c r="J18" s="86">
        <f t="shared" si="0"/>
        <v>0</v>
      </c>
      <c r="K18" s="85">
        <f t="shared" si="3"/>
        <v>2059200.0000000002</v>
      </c>
      <c r="L18" s="27" t="s">
        <v>40</v>
      </c>
      <c r="M18" s="60"/>
    </row>
    <row r="19" spans="1:13" x14ac:dyDescent="0.3">
      <c r="A19" s="25">
        <v>18</v>
      </c>
      <c r="B19" s="26">
        <v>604</v>
      </c>
      <c r="C19" s="26">
        <v>6</v>
      </c>
      <c r="D19" s="27" t="s">
        <v>12</v>
      </c>
      <c r="E19" s="27">
        <v>624</v>
      </c>
      <c r="F19" s="26">
        <f t="shared" si="1"/>
        <v>686.40000000000009</v>
      </c>
      <c r="G19" s="83" t="e">
        <f>#REF!</f>
        <v>#REF!</v>
      </c>
      <c r="H19" s="84">
        <v>0</v>
      </c>
      <c r="I19" s="85">
        <f t="shared" si="2"/>
        <v>0</v>
      </c>
      <c r="J19" s="86">
        <f t="shared" si="0"/>
        <v>0</v>
      </c>
      <c r="K19" s="85">
        <f t="shared" si="3"/>
        <v>2059200.0000000002</v>
      </c>
      <c r="L19" s="27" t="s">
        <v>40</v>
      </c>
    </row>
    <row r="20" spans="1:13" x14ac:dyDescent="0.3">
      <c r="A20" s="25">
        <v>19</v>
      </c>
      <c r="B20" s="26">
        <v>701</v>
      </c>
      <c r="C20" s="26">
        <v>7</v>
      </c>
      <c r="D20" s="27" t="s">
        <v>12</v>
      </c>
      <c r="E20" s="27">
        <v>624</v>
      </c>
      <c r="F20" s="26">
        <f t="shared" si="1"/>
        <v>686.40000000000009</v>
      </c>
      <c r="G20" s="83" t="e">
        <f>G19+90</f>
        <v>#REF!</v>
      </c>
      <c r="H20" s="84">
        <v>0</v>
      </c>
      <c r="I20" s="85">
        <f t="shared" si="2"/>
        <v>0</v>
      </c>
      <c r="J20" s="86">
        <f t="shared" si="0"/>
        <v>0</v>
      </c>
      <c r="K20" s="85">
        <f t="shared" si="3"/>
        <v>2059200.0000000002</v>
      </c>
      <c r="L20" s="27" t="s">
        <v>40</v>
      </c>
    </row>
    <row r="21" spans="1:13" x14ac:dyDescent="0.3">
      <c r="A21" s="25">
        <v>20</v>
      </c>
      <c r="B21" s="26">
        <v>702</v>
      </c>
      <c r="C21" s="26">
        <v>7</v>
      </c>
      <c r="D21" s="27" t="s">
        <v>12</v>
      </c>
      <c r="E21" s="27">
        <v>624</v>
      </c>
      <c r="F21" s="26">
        <f t="shared" si="1"/>
        <v>686.40000000000009</v>
      </c>
      <c r="G21" s="83" t="e">
        <f>G20</f>
        <v>#REF!</v>
      </c>
      <c r="H21" s="84">
        <v>0</v>
      </c>
      <c r="I21" s="85">
        <f t="shared" si="2"/>
        <v>0</v>
      </c>
      <c r="J21" s="86">
        <f t="shared" si="0"/>
        <v>0</v>
      </c>
      <c r="K21" s="85">
        <f t="shared" si="3"/>
        <v>2059200.0000000002</v>
      </c>
      <c r="L21" s="27" t="s">
        <v>40</v>
      </c>
    </row>
    <row r="22" spans="1:13" x14ac:dyDescent="0.3">
      <c r="A22" s="25">
        <v>21</v>
      </c>
      <c r="B22" s="26">
        <v>704</v>
      </c>
      <c r="C22" s="26">
        <v>7</v>
      </c>
      <c r="D22" s="27" t="s">
        <v>12</v>
      </c>
      <c r="E22" s="27">
        <v>624</v>
      </c>
      <c r="F22" s="26">
        <f t="shared" si="1"/>
        <v>686.40000000000009</v>
      </c>
      <c r="G22" s="83" t="e">
        <f>#REF!</f>
        <v>#REF!</v>
      </c>
      <c r="H22" s="84">
        <v>0</v>
      </c>
      <c r="I22" s="85">
        <f t="shared" si="2"/>
        <v>0</v>
      </c>
      <c r="J22" s="86">
        <f t="shared" si="0"/>
        <v>0</v>
      </c>
      <c r="K22" s="85">
        <f t="shared" si="3"/>
        <v>2059200.0000000002</v>
      </c>
      <c r="L22" s="27" t="s">
        <v>40</v>
      </c>
    </row>
    <row r="23" spans="1:13" x14ac:dyDescent="0.3">
      <c r="A23" s="25">
        <v>22</v>
      </c>
      <c r="B23" s="26">
        <v>801</v>
      </c>
      <c r="C23" s="26">
        <v>8</v>
      </c>
      <c r="D23" s="27" t="s">
        <v>12</v>
      </c>
      <c r="E23" s="35">
        <v>624</v>
      </c>
      <c r="F23" s="26">
        <f t="shared" si="1"/>
        <v>686.40000000000009</v>
      </c>
      <c r="G23" s="83" t="e">
        <f>G22+90</f>
        <v>#REF!</v>
      </c>
      <c r="H23" s="84">
        <v>0</v>
      </c>
      <c r="I23" s="85">
        <f t="shared" si="2"/>
        <v>0</v>
      </c>
      <c r="J23" s="86">
        <f t="shared" si="0"/>
        <v>0</v>
      </c>
      <c r="K23" s="85">
        <f t="shared" si="3"/>
        <v>2059200.0000000002</v>
      </c>
      <c r="L23" s="27" t="s">
        <v>40</v>
      </c>
    </row>
    <row r="24" spans="1:13" x14ac:dyDescent="0.3">
      <c r="A24" s="25">
        <v>23</v>
      </c>
      <c r="B24" s="26">
        <v>804</v>
      </c>
      <c r="C24" s="26">
        <v>8</v>
      </c>
      <c r="D24" s="27" t="s">
        <v>12</v>
      </c>
      <c r="E24" s="36">
        <v>624</v>
      </c>
      <c r="F24" s="26">
        <f t="shared" si="1"/>
        <v>686.40000000000009</v>
      </c>
      <c r="G24" s="83" t="e">
        <f>#REF!</f>
        <v>#REF!</v>
      </c>
      <c r="H24" s="84">
        <v>0</v>
      </c>
      <c r="I24" s="85">
        <f t="shared" si="2"/>
        <v>0</v>
      </c>
      <c r="J24" s="86">
        <f t="shared" si="0"/>
        <v>0</v>
      </c>
      <c r="K24" s="85">
        <f t="shared" si="3"/>
        <v>2059200.0000000002</v>
      </c>
      <c r="L24" s="27" t="s">
        <v>40</v>
      </c>
    </row>
    <row r="25" spans="1:13" x14ac:dyDescent="0.3">
      <c r="A25" s="25">
        <v>24</v>
      </c>
      <c r="B25" s="26">
        <v>901</v>
      </c>
      <c r="C25" s="26">
        <v>9</v>
      </c>
      <c r="D25" s="27" t="s">
        <v>12</v>
      </c>
      <c r="E25" s="27">
        <v>624</v>
      </c>
      <c r="F25" s="26">
        <f t="shared" si="1"/>
        <v>686.40000000000009</v>
      </c>
      <c r="G25" s="83" t="e">
        <f>G24+90</f>
        <v>#REF!</v>
      </c>
      <c r="H25" s="84">
        <v>0</v>
      </c>
      <c r="I25" s="85">
        <f t="shared" si="2"/>
        <v>0</v>
      </c>
      <c r="J25" s="86">
        <f t="shared" si="0"/>
        <v>0</v>
      </c>
      <c r="K25" s="85">
        <f t="shared" si="3"/>
        <v>2059200.0000000002</v>
      </c>
      <c r="L25" s="27" t="s">
        <v>40</v>
      </c>
    </row>
    <row r="26" spans="1:13" x14ac:dyDescent="0.3">
      <c r="A26" s="25">
        <v>25</v>
      </c>
      <c r="B26" s="26">
        <v>902</v>
      </c>
      <c r="C26" s="26">
        <v>9</v>
      </c>
      <c r="D26" s="27" t="s">
        <v>12</v>
      </c>
      <c r="E26" s="27">
        <v>624</v>
      </c>
      <c r="F26" s="26">
        <f t="shared" si="1"/>
        <v>686.40000000000009</v>
      </c>
      <c r="G26" s="83" t="e">
        <f>G25</f>
        <v>#REF!</v>
      </c>
      <c r="H26" s="84">
        <v>0</v>
      </c>
      <c r="I26" s="85">
        <f t="shared" si="2"/>
        <v>0</v>
      </c>
      <c r="J26" s="86">
        <f t="shared" si="0"/>
        <v>0</v>
      </c>
      <c r="K26" s="85">
        <f t="shared" si="3"/>
        <v>2059200.0000000002</v>
      </c>
      <c r="L26" s="27" t="s">
        <v>40</v>
      </c>
    </row>
    <row r="27" spans="1:13" x14ac:dyDescent="0.3">
      <c r="A27" s="25">
        <v>26</v>
      </c>
      <c r="B27" s="26">
        <v>904</v>
      </c>
      <c r="C27" s="26">
        <v>9</v>
      </c>
      <c r="D27" s="27" t="s">
        <v>12</v>
      </c>
      <c r="E27" s="27">
        <v>624</v>
      </c>
      <c r="F27" s="26">
        <f t="shared" si="1"/>
        <v>686.40000000000009</v>
      </c>
      <c r="G27" s="83" t="e">
        <f>#REF!</f>
        <v>#REF!</v>
      </c>
      <c r="H27" s="84">
        <v>0</v>
      </c>
      <c r="I27" s="85">
        <f t="shared" si="2"/>
        <v>0</v>
      </c>
      <c r="J27" s="86">
        <f t="shared" si="0"/>
        <v>0</v>
      </c>
      <c r="K27" s="85">
        <f t="shared" si="3"/>
        <v>2059200.0000000002</v>
      </c>
      <c r="L27" s="27" t="s">
        <v>40</v>
      </c>
    </row>
    <row r="28" spans="1:13" x14ac:dyDescent="0.3">
      <c r="A28" s="25">
        <v>27</v>
      </c>
      <c r="B28" s="26">
        <v>1001</v>
      </c>
      <c r="C28" s="26">
        <v>10</v>
      </c>
      <c r="D28" s="27" t="s">
        <v>12</v>
      </c>
      <c r="E28" s="27">
        <v>624</v>
      </c>
      <c r="F28" s="26">
        <f t="shared" si="1"/>
        <v>686.40000000000009</v>
      </c>
      <c r="G28" s="83" t="e">
        <f>G27+90</f>
        <v>#REF!</v>
      </c>
      <c r="H28" s="84">
        <v>0</v>
      </c>
      <c r="I28" s="85">
        <f t="shared" si="2"/>
        <v>0</v>
      </c>
      <c r="J28" s="86">
        <f t="shared" si="0"/>
        <v>0</v>
      </c>
      <c r="K28" s="85">
        <f t="shared" si="3"/>
        <v>2059200.0000000002</v>
      </c>
      <c r="L28" s="27" t="s">
        <v>40</v>
      </c>
    </row>
    <row r="29" spans="1:13" x14ac:dyDescent="0.3">
      <c r="A29" s="25">
        <v>28</v>
      </c>
      <c r="B29" s="26">
        <v>1002</v>
      </c>
      <c r="C29" s="26">
        <v>10</v>
      </c>
      <c r="D29" s="27" t="s">
        <v>12</v>
      </c>
      <c r="E29" s="27">
        <v>624</v>
      </c>
      <c r="F29" s="26">
        <f t="shared" si="1"/>
        <v>686.40000000000009</v>
      </c>
      <c r="G29" s="83" t="e">
        <f>G28</f>
        <v>#REF!</v>
      </c>
      <c r="H29" s="84">
        <v>0</v>
      </c>
      <c r="I29" s="85">
        <f t="shared" si="2"/>
        <v>0</v>
      </c>
      <c r="J29" s="86">
        <f t="shared" si="0"/>
        <v>0</v>
      </c>
      <c r="K29" s="85">
        <f t="shared" si="3"/>
        <v>2059200.0000000002</v>
      </c>
      <c r="L29" s="27" t="s">
        <v>40</v>
      </c>
    </row>
    <row r="30" spans="1:13" x14ac:dyDescent="0.3">
      <c r="A30" s="25">
        <v>29</v>
      </c>
      <c r="B30" s="26">
        <v>1003</v>
      </c>
      <c r="C30" s="26">
        <v>10</v>
      </c>
      <c r="D30" s="27" t="s">
        <v>15</v>
      </c>
      <c r="E30" s="27">
        <v>795</v>
      </c>
      <c r="F30" s="26">
        <f t="shared" si="1"/>
        <v>874.50000000000011</v>
      </c>
      <c r="G30" s="83" t="e">
        <f>G29</f>
        <v>#REF!</v>
      </c>
      <c r="H30" s="84">
        <v>0</v>
      </c>
      <c r="I30" s="85">
        <f t="shared" si="2"/>
        <v>0</v>
      </c>
      <c r="J30" s="86">
        <f t="shared" si="0"/>
        <v>0</v>
      </c>
      <c r="K30" s="85">
        <f t="shared" si="3"/>
        <v>2623500.0000000005</v>
      </c>
      <c r="L30" s="27" t="s">
        <v>40</v>
      </c>
    </row>
    <row r="31" spans="1:13" x14ac:dyDescent="0.3">
      <c r="A31" s="25">
        <v>30</v>
      </c>
      <c r="B31" s="26">
        <v>1004</v>
      </c>
      <c r="C31" s="26">
        <v>10</v>
      </c>
      <c r="D31" s="27" t="s">
        <v>12</v>
      </c>
      <c r="E31" s="27">
        <v>624</v>
      </c>
      <c r="F31" s="26">
        <f t="shared" si="1"/>
        <v>686.40000000000009</v>
      </c>
      <c r="G31" s="83" t="e">
        <f>G30</f>
        <v>#REF!</v>
      </c>
      <c r="H31" s="84">
        <v>0</v>
      </c>
      <c r="I31" s="85">
        <f t="shared" si="2"/>
        <v>0</v>
      </c>
      <c r="J31" s="86">
        <f t="shared" si="0"/>
        <v>0</v>
      </c>
      <c r="K31" s="85">
        <f t="shared" si="3"/>
        <v>2059200.0000000002</v>
      </c>
      <c r="L31" s="27" t="s">
        <v>40</v>
      </c>
    </row>
    <row r="32" spans="1:13" x14ac:dyDescent="0.3">
      <c r="A32" s="25">
        <v>31</v>
      </c>
      <c r="B32" s="26">
        <v>1101</v>
      </c>
      <c r="C32" s="26">
        <v>11</v>
      </c>
      <c r="D32" s="27" t="s">
        <v>12</v>
      </c>
      <c r="E32" s="27">
        <v>624</v>
      </c>
      <c r="F32" s="26">
        <f t="shared" si="1"/>
        <v>686.40000000000009</v>
      </c>
      <c r="G32" s="83" t="e">
        <f>G31+90</f>
        <v>#REF!</v>
      </c>
      <c r="H32" s="84">
        <v>0</v>
      </c>
      <c r="I32" s="85">
        <f t="shared" si="2"/>
        <v>0</v>
      </c>
      <c r="J32" s="86">
        <f t="shared" si="0"/>
        <v>0</v>
      </c>
      <c r="K32" s="85">
        <f t="shared" si="3"/>
        <v>2059200.0000000002</v>
      </c>
      <c r="L32" s="27" t="s">
        <v>40</v>
      </c>
    </row>
    <row r="33" spans="1:12" x14ac:dyDescent="0.3">
      <c r="A33" s="25">
        <v>32</v>
      </c>
      <c r="B33" s="26">
        <v>1102</v>
      </c>
      <c r="C33" s="26">
        <v>11</v>
      </c>
      <c r="D33" s="27" t="s">
        <v>12</v>
      </c>
      <c r="E33" s="27">
        <v>624</v>
      </c>
      <c r="F33" s="26">
        <f t="shared" si="1"/>
        <v>686.40000000000009</v>
      </c>
      <c r="G33" s="83" t="e">
        <f>G32</f>
        <v>#REF!</v>
      </c>
      <c r="H33" s="84">
        <v>0</v>
      </c>
      <c r="I33" s="85">
        <f t="shared" si="2"/>
        <v>0</v>
      </c>
      <c r="J33" s="86">
        <f t="shared" si="0"/>
        <v>0</v>
      </c>
      <c r="K33" s="85">
        <f t="shared" si="3"/>
        <v>2059200.0000000002</v>
      </c>
      <c r="L33" s="27" t="s">
        <v>40</v>
      </c>
    </row>
    <row r="34" spans="1:12" x14ac:dyDescent="0.3">
      <c r="A34" s="25">
        <v>33</v>
      </c>
      <c r="B34" s="26">
        <v>1103</v>
      </c>
      <c r="C34" s="26">
        <v>11</v>
      </c>
      <c r="D34" s="27" t="s">
        <v>15</v>
      </c>
      <c r="E34" s="27">
        <v>795</v>
      </c>
      <c r="F34" s="26">
        <f t="shared" si="1"/>
        <v>874.50000000000011</v>
      </c>
      <c r="G34" s="83" t="e">
        <f>G33</f>
        <v>#REF!</v>
      </c>
      <c r="H34" s="84">
        <v>0</v>
      </c>
      <c r="I34" s="85">
        <f t="shared" si="2"/>
        <v>0</v>
      </c>
      <c r="J34" s="86">
        <f t="shared" si="0"/>
        <v>0</v>
      </c>
      <c r="K34" s="85">
        <f t="shared" si="3"/>
        <v>2623500.0000000005</v>
      </c>
      <c r="L34" s="27" t="s">
        <v>40</v>
      </c>
    </row>
    <row r="35" spans="1:12" x14ac:dyDescent="0.3">
      <c r="A35" s="25">
        <v>34</v>
      </c>
      <c r="B35" s="26">
        <v>1303</v>
      </c>
      <c r="C35" s="26">
        <v>13</v>
      </c>
      <c r="D35" s="27" t="s">
        <v>15</v>
      </c>
      <c r="E35" s="27">
        <v>795</v>
      </c>
      <c r="F35" s="26">
        <f t="shared" si="1"/>
        <v>874.50000000000011</v>
      </c>
      <c r="G35" s="83" t="e">
        <f>#REF!</f>
        <v>#REF!</v>
      </c>
      <c r="H35" s="84">
        <v>0</v>
      </c>
      <c r="I35" s="85">
        <f t="shared" si="2"/>
        <v>0</v>
      </c>
      <c r="J35" s="86">
        <f t="shared" si="0"/>
        <v>0</v>
      </c>
      <c r="K35" s="85">
        <f t="shared" si="3"/>
        <v>2623500.0000000005</v>
      </c>
      <c r="L35" s="27" t="s">
        <v>40</v>
      </c>
    </row>
    <row r="36" spans="1:12" x14ac:dyDescent="0.3">
      <c r="A36" s="25">
        <v>35</v>
      </c>
      <c r="B36" s="26">
        <v>1703</v>
      </c>
      <c r="C36" s="26">
        <v>17</v>
      </c>
      <c r="D36" s="27" t="s">
        <v>12</v>
      </c>
      <c r="E36" s="52">
        <v>795</v>
      </c>
      <c r="F36" s="26">
        <f t="shared" si="1"/>
        <v>874.50000000000011</v>
      </c>
      <c r="G36" s="83" t="e">
        <f>#REF!+90</f>
        <v>#REF!</v>
      </c>
      <c r="H36" s="84">
        <v>0</v>
      </c>
      <c r="I36" s="85">
        <f t="shared" si="2"/>
        <v>0</v>
      </c>
      <c r="J36" s="86">
        <f t="shared" si="0"/>
        <v>0</v>
      </c>
      <c r="K36" s="85">
        <f t="shared" si="3"/>
        <v>2623500.0000000005</v>
      </c>
      <c r="L36" s="27" t="s">
        <v>40</v>
      </c>
    </row>
    <row r="37" spans="1:12" s="59" customFormat="1" x14ac:dyDescent="0.3">
      <c r="A37" s="117" t="s">
        <v>3</v>
      </c>
      <c r="B37" s="117"/>
      <c r="C37" s="117"/>
      <c r="D37" s="117"/>
      <c r="E37" s="32">
        <f>SUM(E2:E36)</f>
        <v>22524</v>
      </c>
      <c r="F37" s="32">
        <f>SUM(F2:F36)</f>
        <v>24776.400000000005</v>
      </c>
      <c r="G37" s="83"/>
      <c r="H37" s="87">
        <f>SUM(H2:H36)</f>
        <v>0</v>
      </c>
      <c r="I37" s="88">
        <f>SUM(I2:I36)</f>
        <v>0</v>
      </c>
      <c r="J37" s="89"/>
      <c r="K37" s="88">
        <f>SUM(K2:K36)</f>
        <v>74329200.000000015</v>
      </c>
      <c r="L37" s="61"/>
    </row>
  </sheetData>
  <mergeCells count="1">
    <mergeCell ref="A37:D3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CC638-BE3E-404D-9A0F-28A30D59E949}">
  <sheetPr filterMode="1"/>
  <dimension ref="A1:N80"/>
  <sheetViews>
    <sheetView zoomScale="160" zoomScaleNormal="160" workbookViewId="0">
      <selection activeCell="E2" sqref="E2:E79"/>
    </sheetView>
  </sheetViews>
  <sheetFormatPr defaultRowHeight="16.5" x14ac:dyDescent="0.3"/>
  <cols>
    <col min="1" max="1" width="4" style="29" customWidth="1"/>
    <col min="2" max="2" width="5.140625" style="29" customWidth="1"/>
    <col min="3" max="3" width="4.7109375" style="29" customWidth="1"/>
    <col min="4" max="4" width="6.140625" style="30" customWidth="1"/>
    <col min="5" max="5" width="7.140625" style="31" customWidth="1"/>
    <col min="6" max="6" width="5.85546875" style="59" customWidth="1"/>
    <col min="7" max="7" width="6.7109375" style="5" customWidth="1"/>
    <col min="8" max="8" width="12.140625" style="5" customWidth="1"/>
    <col min="9" max="9" width="11" style="5" customWidth="1"/>
    <col min="10" max="10" width="7.7109375" style="5" customWidth="1"/>
    <col min="11" max="11" width="9.85546875" style="5" customWidth="1"/>
    <col min="12" max="12" width="9.140625" style="62"/>
    <col min="13" max="13" width="10.42578125" style="5" bestFit="1" customWidth="1"/>
    <col min="14" max="16384" width="9.140625" style="5"/>
  </cols>
  <sheetData>
    <row r="1" spans="1:14" s="59" customFormat="1" ht="60.75" customHeight="1" x14ac:dyDescent="0.3">
      <c r="A1" s="21" t="s">
        <v>1</v>
      </c>
      <c r="B1" s="22" t="s">
        <v>0</v>
      </c>
      <c r="C1" s="22" t="s">
        <v>2</v>
      </c>
      <c r="D1" s="22" t="s">
        <v>11</v>
      </c>
      <c r="E1" s="22" t="s">
        <v>75</v>
      </c>
      <c r="F1" s="23" t="s">
        <v>13</v>
      </c>
      <c r="G1" s="80" t="s">
        <v>76</v>
      </c>
      <c r="H1" s="81" t="s">
        <v>58</v>
      </c>
      <c r="I1" s="82" t="s">
        <v>62</v>
      </c>
      <c r="J1" s="82" t="s">
        <v>60</v>
      </c>
      <c r="K1" s="82" t="s">
        <v>61</v>
      </c>
      <c r="L1" s="82" t="s">
        <v>81</v>
      </c>
    </row>
    <row r="2" spans="1:14" hidden="1" x14ac:dyDescent="0.3">
      <c r="A2" s="25">
        <v>1</v>
      </c>
      <c r="B2" s="26">
        <v>101</v>
      </c>
      <c r="C2" s="26">
        <v>1</v>
      </c>
      <c r="D2" s="33" t="s">
        <v>12</v>
      </c>
      <c r="E2" s="27">
        <v>624</v>
      </c>
      <c r="F2" s="26">
        <f>E2*1.1</f>
        <v>686.40000000000009</v>
      </c>
      <c r="G2" s="83">
        <v>27000</v>
      </c>
      <c r="H2" s="84">
        <v>0</v>
      </c>
      <c r="I2" s="85">
        <f>ROUND(H2*1.13,0)</f>
        <v>0</v>
      </c>
      <c r="J2" s="86">
        <f t="shared" ref="J2:J26" si="0">MROUND((I2*0.025/12),500)</f>
        <v>0</v>
      </c>
      <c r="K2" s="85">
        <f>F2*3000</f>
        <v>2059200.0000000002</v>
      </c>
      <c r="L2" s="27" t="s">
        <v>40</v>
      </c>
      <c r="M2" s="60"/>
      <c r="N2" s="93"/>
    </row>
    <row r="3" spans="1:14" hidden="1" x14ac:dyDescent="0.3">
      <c r="A3" s="25">
        <v>2</v>
      </c>
      <c r="B3" s="26">
        <v>102</v>
      </c>
      <c r="C3" s="26">
        <v>1</v>
      </c>
      <c r="D3" s="33" t="s">
        <v>12</v>
      </c>
      <c r="E3" s="27">
        <v>624</v>
      </c>
      <c r="F3" s="26">
        <f t="shared" ref="F3:F66" si="1">E3*1.1</f>
        <v>686.40000000000009</v>
      </c>
      <c r="G3" s="83">
        <f>G2</f>
        <v>27000</v>
      </c>
      <c r="H3" s="84">
        <v>0</v>
      </c>
      <c r="I3" s="85">
        <f t="shared" ref="I3:I66" si="2">ROUND(H3*1.13,0)</f>
        <v>0</v>
      </c>
      <c r="J3" s="86">
        <f t="shared" si="0"/>
        <v>0</v>
      </c>
      <c r="K3" s="85">
        <f t="shared" ref="K3:K66" si="3">F3*3000</f>
        <v>2059200.0000000002</v>
      </c>
      <c r="L3" s="27" t="s">
        <v>40</v>
      </c>
      <c r="M3" s="60"/>
    </row>
    <row r="4" spans="1:14" hidden="1" x14ac:dyDescent="0.3">
      <c r="A4" s="25">
        <v>3</v>
      </c>
      <c r="B4" s="26">
        <v>103</v>
      </c>
      <c r="C4" s="26">
        <v>1</v>
      </c>
      <c r="D4" s="33" t="s">
        <v>29</v>
      </c>
      <c r="E4" s="27">
        <v>392</v>
      </c>
      <c r="F4" s="26">
        <f t="shared" si="1"/>
        <v>431.20000000000005</v>
      </c>
      <c r="G4" s="83">
        <f>G3</f>
        <v>27000</v>
      </c>
      <c r="H4" s="84">
        <f t="shared" ref="H4:H29" si="4">E4*G4</f>
        <v>10584000</v>
      </c>
      <c r="I4" s="85">
        <f t="shared" si="2"/>
        <v>11959920</v>
      </c>
      <c r="J4" s="86">
        <f t="shared" si="0"/>
        <v>25000</v>
      </c>
      <c r="K4" s="85">
        <f t="shared" si="3"/>
        <v>1293600.0000000002</v>
      </c>
      <c r="L4" s="27" t="s">
        <v>39</v>
      </c>
      <c r="M4" s="60"/>
    </row>
    <row r="5" spans="1:14" hidden="1" x14ac:dyDescent="0.3">
      <c r="A5" s="25">
        <v>4</v>
      </c>
      <c r="B5" s="26">
        <v>104</v>
      </c>
      <c r="C5" s="26">
        <v>1</v>
      </c>
      <c r="D5" s="33" t="s">
        <v>12</v>
      </c>
      <c r="E5" s="27">
        <v>624</v>
      </c>
      <c r="F5" s="26">
        <f t="shared" si="1"/>
        <v>686.40000000000009</v>
      </c>
      <c r="G5" s="83">
        <f>G4</f>
        <v>27000</v>
      </c>
      <c r="H5" s="84">
        <v>0</v>
      </c>
      <c r="I5" s="85">
        <f t="shared" si="2"/>
        <v>0</v>
      </c>
      <c r="J5" s="86">
        <f t="shared" si="0"/>
        <v>0</v>
      </c>
      <c r="K5" s="85">
        <f t="shared" si="3"/>
        <v>2059200.0000000002</v>
      </c>
      <c r="L5" s="27" t="s">
        <v>40</v>
      </c>
      <c r="M5" s="60"/>
    </row>
    <row r="6" spans="1:14" hidden="1" x14ac:dyDescent="0.3">
      <c r="A6" s="25">
        <v>5</v>
      </c>
      <c r="B6" s="26">
        <v>105</v>
      </c>
      <c r="C6" s="26">
        <v>1</v>
      </c>
      <c r="D6" s="27" t="s">
        <v>12</v>
      </c>
      <c r="E6" s="27">
        <v>624</v>
      </c>
      <c r="F6" s="26">
        <f t="shared" si="1"/>
        <v>686.40000000000009</v>
      </c>
      <c r="G6" s="83">
        <f>G5</f>
        <v>27000</v>
      </c>
      <c r="H6" s="84">
        <v>0</v>
      </c>
      <c r="I6" s="85">
        <f t="shared" si="2"/>
        <v>0</v>
      </c>
      <c r="J6" s="86">
        <f t="shared" si="0"/>
        <v>0</v>
      </c>
      <c r="K6" s="85">
        <f t="shared" si="3"/>
        <v>2059200.0000000002</v>
      </c>
      <c r="L6" s="27" t="s">
        <v>40</v>
      </c>
      <c r="M6" s="60"/>
    </row>
    <row r="7" spans="1:14" hidden="1" x14ac:dyDescent="0.3">
      <c r="A7" s="25">
        <v>6</v>
      </c>
      <c r="B7" s="26">
        <v>201</v>
      </c>
      <c r="C7" s="26">
        <v>2</v>
      </c>
      <c r="D7" s="33" t="s">
        <v>12</v>
      </c>
      <c r="E7" s="27">
        <v>624</v>
      </c>
      <c r="F7" s="26">
        <f t="shared" si="1"/>
        <v>686.40000000000009</v>
      </c>
      <c r="G7" s="83">
        <f>G6+90</f>
        <v>27090</v>
      </c>
      <c r="H7" s="84">
        <v>0</v>
      </c>
      <c r="I7" s="85">
        <f t="shared" si="2"/>
        <v>0</v>
      </c>
      <c r="J7" s="86">
        <f t="shared" si="0"/>
        <v>0</v>
      </c>
      <c r="K7" s="85">
        <f t="shared" si="3"/>
        <v>2059200.0000000002</v>
      </c>
      <c r="L7" s="27" t="s">
        <v>40</v>
      </c>
      <c r="M7" s="60"/>
    </row>
    <row r="8" spans="1:14" hidden="1" x14ac:dyDescent="0.3">
      <c r="A8" s="25">
        <v>7</v>
      </c>
      <c r="B8" s="26">
        <v>202</v>
      </c>
      <c r="C8" s="26">
        <v>2</v>
      </c>
      <c r="D8" s="33" t="s">
        <v>12</v>
      </c>
      <c r="E8" s="27">
        <v>624</v>
      </c>
      <c r="F8" s="26">
        <f t="shared" si="1"/>
        <v>686.40000000000009</v>
      </c>
      <c r="G8" s="83">
        <f>G7</f>
        <v>27090</v>
      </c>
      <c r="H8" s="84">
        <v>0</v>
      </c>
      <c r="I8" s="85">
        <f t="shared" si="2"/>
        <v>0</v>
      </c>
      <c r="J8" s="86">
        <f t="shared" si="0"/>
        <v>0</v>
      </c>
      <c r="K8" s="85">
        <f t="shared" si="3"/>
        <v>2059200.0000000002</v>
      </c>
      <c r="L8" s="27" t="s">
        <v>40</v>
      </c>
    </row>
    <row r="9" spans="1:14" hidden="1" x14ac:dyDescent="0.3">
      <c r="A9" s="25">
        <v>8</v>
      </c>
      <c r="B9" s="26">
        <v>203</v>
      </c>
      <c r="C9" s="26">
        <v>2</v>
      </c>
      <c r="D9" s="33" t="s">
        <v>29</v>
      </c>
      <c r="E9" s="27">
        <v>392</v>
      </c>
      <c r="F9" s="26">
        <f t="shared" si="1"/>
        <v>431.20000000000005</v>
      </c>
      <c r="G9" s="83">
        <f>G8</f>
        <v>27090</v>
      </c>
      <c r="H9" s="84">
        <f t="shared" si="4"/>
        <v>10619280</v>
      </c>
      <c r="I9" s="85">
        <f t="shared" si="2"/>
        <v>11999786</v>
      </c>
      <c r="J9" s="86">
        <f t="shared" si="0"/>
        <v>25000</v>
      </c>
      <c r="K9" s="85">
        <f t="shared" si="3"/>
        <v>1293600.0000000002</v>
      </c>
      <c r="L9" s="27" t="s">
        <v>39</v>
      </c>
    </row>
    <row r="10" spans="1:14" hidden="1" x14ac:dyDescent="0.3">
      <c r="A10" s="25">
        <v>9</v>
      </c>
      <c r="B10" s="26">
        <v>204</v>
      </c>
      <c r="C10" s="26">
        <v>2</v>
      </c>
      <c r="D10" s="33" t="s">
        <v>12</v>
      </c>
      <c r="E10" s="27">
        <v>624</v>
      </c>
      <c r="F10" s="26">
        <f t="shared" si="1"/>
        <v>686.40000000000009</v>
      </c>
      <c r="G10" s="83">
        <f>G9</f>
        <v>27090</v>
      </c>
      <c r="H10" s="84">
        <v>0</v>
      </c>
      <c r="I10" s="85">
        <f t="shared" si="2"/>
        <v>0</v>
      </c>
      <c r="J10" s="86">
        <f t="shared" si="0"/>
        <v>0</v>
      </c>
      <c r="K10" s="85">
        <f t="shared" si="3"/>
        <v>2059200.0000000002</v>
      </c>
      <c r="L10" s="27" t="s">
        <v>40</v>
      </c>
    </row>
    <row r="11" spans="1:14" hidden="1" x14ac:dyDescent="0.3">
      <c r="A11" s="25">
        <v>10</v>
      </c>
      <c r="B11" s="26">
        <v>205</v>
      </c>
      <c r="C11" s="26">
        <v>2</v>
      </c>
      <c r="D11" s="27" t="s">
        <v>12</v>
      </c>
      <c r="E11" s="27">
        <v>624</v>
      </c>
      <c r="F11" s="26">
        <f t="shared" si="1"/>
        <v>686.40000000000009</v>
      </c>
      <c r="G11" s="83">
        <f>G10</f>
        <v>27090</v>
      </c>
      <c r="H11" s="84">
        <v>0</v>
      </c>
      <c r="I11" s="85">
        <f t="shared" si="2"/>
        <v>0</v>
      </c>
      <c r="J11" s="86">
        <f t="shared" si="0"/>
        <v>0</v>
      </c>
      <c r="K11" s="85">
        <f t="shared" si="3"/>
        <v>2059200.0000000002</v>
      </c>
      <c r="L11" s="27" t="s">
        <v>40</v>
      </c>
    </row>
    <row r="12" spans="1:14" hidden="1" x14ac:dyDescent="0.3">
      <c r="A12" s="25">
        <v>11</v>
      </c>
      <c r="B12" s="26">
        <v>301</v>
      </c>
      <c r="C12" s="26">
        <v>3</v>
      </c>
      <c r="D12" s="33" t="s">
        <v>12</v>
      </c>
      <c r="E12" s="27">
        <v>624</v>
      </c>
      <c r="F12" s="26">
        <f t="shared" si="1"/>
        <v>686.40000000000009</v>
      </c>
      <c r="G12" s="83">
        <f>G11+90</f>
        <v>27180</v>
      </c>
      <c r="H12" s="84">
        <v>0</v>
      </c>
      <c r="I12" s="85">
        <f t="shared" si="2"/>
        <v>0</v>
      </c>
      <c r="J12" s="86">
        <f t="shared" si="0"/>
        <v>0</v>
      </c>
      <c r="K12" s="85">
        <f t="shared" si="3"/>
        <v>2059200.0000000002</v>
      </c>
      <c r="L12" s="27" t="s">
        <v>40</v>
      </c>
    </row>
    <row r="13" spans="1:14" hidden="1" x14ac:dyDescent="0.3">
      <c r="A13" s="25">
        <v>12</v>
      </c>
      <c r="B13" s="26">
        <v>302</v>
      </c>
      <c r="C13" s="26">
        <v>3</v>
      </c>
      <c r="D13" s="33" t="s">
        <v>12</v>
      </c>
      <c r="E13" s="27">
        <v>624</v>
      </c>
      <c r="F13" s="26">
        <f t="shared" si="1"/>
        <v>686.40000000000009</v>
      </c>
      <c r="G13" s="83">
        <f>G12</f>
        <v>27180</v>
      </c>
      <c r="H13" s="84">
        <v>0</v>
      </c>
      <c r="I13" s="85">
        <f t="shared" si="2"/>
        <v>0</v>
      </c>
      <c r="J13" s="86">
        <f t="shared" si="0"/>
        <v>0</v>
      </c>
      <c r="K13" s="85">
        <f t="shared" si="3"/>
        <v>2059200.0000000002</v>
      </c>
      <c r="L13" s="27" t="s">
        <v>40</v>
      </c>
    </row>
    <row r="14" spans="1:14" hidden="1" x14ac:dyDescent="0.3">
      <c r="A14" s="25">
        <v>13</v>
      </c>
      <c r="B14" s="26">
        <v>303</v>
      </c>
      <c r="C14" s="26">
        <v>3</v>
      </c>
      <c r="D14" s="33" t="s">
        <v>29</v>
      </c>
      <c r="E14" s="27">
        <v>392</v>
      </c>
      <c r="F14" s="26">
        <f t="shared" si="1"/>
        <v>431.20000000000005</v>
      </c>
      <c r="G14" s="83">
        <f>G13</f>
        <v>27180</v>
      </c>
      <c r="H14" s="84">
        <f t="shared" si="4"/>
        <v>10654560</v>
      </c>
      <c r="I14" s="85">
        <f t="shared" si="2"/>
        <v>12039653</v>
      </c>
      <c r="J14" s="86">
        <f t="shared" si="0"/>
        <v>25000</v>
      </c>
      <c r="K14" s="85">
        <f t="shared" si="3"/>
        <v>1293600.0000000002</v>
      </c>
      <c r="L14" s="27" t="s">
        <v>39</v>
      </c>
    </row>
    <row r="15" spans="1:14" hidden="1" x14ac:dyDescent="0.3">
      <c r="A15" s="25">
        <v>14</v>
      </c>
      <c r="B15" s="26">
        <v>304</v>
      </c>
      <c r="C15" s="26">
        <v>3</v>
      </c>
      <c r="D15" s="33" t="s">
        <v>12</v>
      </c>
      <c r="E15" s="27">
        <v>624</v>
      </c>
      <c r="F15" s="26">
        <f t="shared" si="1"/>
        <v>686.40000000000009</v>
      </c>
      <c r="G15" s="83">
        <f>G14</f>
        <v>27180</v>
      </c>
      <c r="H15" s="84">
        <v>0</v>
      </c>
      <c r="I15" s="85">
        <f t="shared" si="2"/>
        <v>0</v>
      </c>
      <c r="J15" s="86">
        <f t="shared" si="0"/>
        <v>0</v>
      </c>
      <c r="K15" s="85">
        <f t="shared" si="3"/>
        <v>2059200.0000000002</v>
      </c>
      <c r="L15" s="27" t="s">
        <v>40</v>
      </c>
    </row>
    <row r="16" spans="1:14" hidden="1" x14ac:dyDescent="0.3">
      <c r="A16" s="25">
        <v>15</v>
      </c>
      <c r="B16" s="26">
        <v>305</v>
      </c>
      <c r="C16" s="26">
        <v>3</v>
      </c>
      <c r="D16" s="27" t="s">
        <v>12</v>
      </c>
      <c r="E16" s="27">
        <v>624</v>
      </c>
      <c r="F16" s="26">
        <f t="shared" si="1"/>
        <v>686.40000000000009</v>
      </c>
      <c r="G16" s="83">
        <f>G15</f>
        <v>27180</v>
      </c>
      <c r="H16" s="84">
        <v>0</v>
      </c>
      <c r="I16" s="85">
        <f t="shared" si="2"/>
        <v>0</v>
      </c>
      <c r="J16" s="86">
        <f t="shared" si="0"/>
        <v>0</v>
      </c>
      <c r="K16" s="85">
        <f t="shared" si="3"/>
        <v>2059200.0000000002</v>
      </c>
      <c r="L16" s="27" t="s">
        <v>40</v>
      </c>
    </row>
    <row r="17" spans="1:13" hidden="1" x14ac:dyDescent="0.3">
      <c r="A17" s="25">
        <v>16</v>
      </c>
      <c r="B17" s="26">
        <v>401</v>
      </c>
      <c r="C17" s="26">
        <v>4</v>
      </c>
      <c r="D17" s="33" t="s">
        <v>12</v>
      </c>
      <c r="E17" s="27">
        <v>624</v>
      </c>
      <c r="F17" s="26">
        <f t="shared" si="1"/>
        <v>686.40000000000009</v>
      </c>
      <c r="G17" s="83">
        <f>G16+90</f>
        <v>27270</v>
      </c>
      <c r="H17" s="84">
        <v>0</v>
      </c>
      <c r="I17" s="85">
        <f t="shared" si="2"/>
        <v>0</v>
      </c>
      <c r="J17" s="86">
        <f t="shared" si="0"/>
        <v>0</v>
      </c>
      <c r="K17" s="85">
        <f t="shared" si="3"/>
        <v>2059200.0000000002</v>
      </c>
      <c r="L17" s="27" t="s">
        <v>40</v>
      </c>
    </row>
    <row r="18" spans="1:13" hidden="1" x14ac:dyDescent="0.3">
      <c r="A18" s="25">
        <v>17</v>
      </c>
      <c r="B18" s="26">
        <v>402</v>
      </c>
      <c r="C18" s="26">
        <v>4</v>
      </c>
      <c r="D18" s="33" t="s">
        <v>12</v>
      </c>
      <c r="E18" s="27">
        <v>624</v>
      </c>
      <c r="F18" s="26">
        <f t="shared" si="1"/>
        <v>686.40000000000009</v>
      </c>
      <c r="G18" s="83">
        <f>G17</f>
        <v>27270</v>
      </c>
      <c r="H18" s="84">
        <v>0</v>
      </c>
      <c r="I18" s="85">
        <f t="shared" si="2"/>
        <v>0</v>
      </c>
      <c r="J18" s="86">
        <f t="shared" si="0"/>
        <v>0</v>
      </c>
      <c r="K18" s="85">
        <f t="shared" si="3"/>
        <v>2059200.0000000002</v>
      </c>
      <c r="L18" s="27" t="s">
        <v>40</v>
      </c>
      <c r="M18" s="60"/>
    </row>
    <row r="19" spans="1:13" hidden="1" x14ac:dyDescent="0.3">
      <c r="A19" s="25">
        <v>18</v>
      </c>
      <c r="B19" s="26">
        <v>403</v>
      </c>
      <c r="C19" s="26">
        <v>4</v>
      </c>
      <c r="D19" s="33" t="s">
        <v>29</v>
      </c>
      <c r="E19" s="27">
        <v>392</v>
      </c>
      <c r="F19" s="26">
        <f t="shared" si="1"/>
        <v>431.20000000000005</v>
      </c>
      <c r="G19" s="83">
        <f>G18</f>
        <v>27270</v>
      </c>
      <c r="H19" s="84">
        <f t="shared" si="4"/>
        <v>10689840</v>
      </c>
      <c r="I19" s="85">
        <f t="shared" si="2"/>
        <v>12079519</v>
      </c>
      <c r="J19" s="86">
        <f t="shared" si="0"/>
        <v>25000</v>
      </c>
      <c r="K19" s="85">
        <f t="shared" si="3"/>
        <v>1293600.0000000002</v>
      </c>
      <c r="L19" s="27" t="s">
        <v>39</v>
      </c>
    </row>
    <row r="20" spans="1:13" hidden="1" x14ac:dyDescent="0.3">
      <c r="A20" s="25">
        <v>19</v>
      </c>
      <c r="B20" s="26">
        <v>404</v>
      </c>
      <c r="C20" s="26">
        <v>4</v>
      </c>
      <c r="D20" s="33" t="s">
        <v>12</v>
      </c>
      <c r="E20" s="27">
        <v>624</v>
      </c>
      <c r="F20" s="26">
        <f t="shared" si="1"/>
        <v>686.40000000000009</v>
      </c>
      <c r="G20" s="83">
        <f>G19</f>
        <v>27270</v>
      </c>
      <c r="H20" s="84">
        <v>0</v>
      </c>
      <c r="I20" s="85">
        <f t="shared" si="2"/>
        <v>0</v>
      </c>
      <c r="J20" s="86">
        <f t="shared" si="0"/>
        <v>0</v>
      </c>
      <c r="K20" s="85">
        <f t="shared" si="3"/>
        <v>2059200.0000000002</v>
      </c>
      <c r="L20" s="27" t="s">
        <v>40</v>
      </c>
    </row>
    <row r="21" spans="1:13" hidden="1" x14ac:dyDescent="0.3">
      <c r="A21" s="25">
        <v>20</v>
      </c>
      <c r="B21" s="26">
        <v>405</v>
      </c>
      <c r="C21" s="26">
        <v>4</v>
      </c>
      <c r="D21" s="27" t="s">
        <v>12</v>
      </c>
      <c r="E21" s="27">
        <v>624</v>
      </c>
      <c r="F21" s="26">
        <f t="shared" si="1"/>
        <v>686.40000000000009</v>
      </c>
      <c r="G21" s="83">
        <f>G20</f>
        <v>27270</v>
      </c>
      <c r="H21" s="84">
        <v>0</v>
      </c>
      <c r="I21" s="85">
        <f t="shared" si="2"/>
        <v>0</v>
      </c>
      <c r="J21" s="86">
        <f t="shared" si="0"/>
        <v>0</v>
      </c>
      <c r="K21" s="85">
        <f t="shared" si="3"/>
        <v>2059200.0000000002</v>
      </c>
      <c r="L21" s="27" t="s">
        <v>40</v>
      </c>
    </row>
    <row r="22" spans="1:13" hidden="1" x14ac:dyDescent="0.3">
      <c r="A22" s="25">
        <v>21</v>
      </c>
      <c r="B22" s="26">
        <v>501</v>
      </c>
      <c r="C22" s="26">
        <v>5</v>
      </c>
      <c r="D22" s="33" t="s">
        <v>12</v>
      </c>
      <c r="E22" s="27">
        <v>624</v>
      </c>
      <c r="F22" s="26">
        <f t="shared" si="1"/>
        <v>686.40000000000009</v>
      </c>
      <c r="G22" s="83">
        <f>G21+90</f>
        <v>27360</v>
      </c>
      <c r="H22" s="84">
        <v>0</v>
      </c>
      <c r="I22" s="85">
        <f t="shared" si="2"/>
        <v>0</v>
      </c>
      <c r="J22" s="86">
        <f t="shared" si="0"/>
        <v>0</v>
      </c>
      <c r="K22" s="85">
        <f t="shared" si="3"/>
        <v>2059200.0000000002</v>
      </c>
      <c r="L22" s="27" t="s">
        <v>40</v>
      </c>
    </row>
    <row r="23" spans="1:13" hidden="1" x14ac:dyDescent="0.3">
      <c r="A23" s="25">
        <v>22</v>
      </c>
      <c r="B23" s="26">
        <v>502</v>
      </c>
      <c r="C23" s="26">
        <v>5</v>
      </c>
      <c r="D23" s="33" t="s">
        <v>12</v>
      </c>
      <c r="E23" s="27">
        <v>624</v>
      </c>
      <c r="F23" s="26">
        <f t="shared" si="1"/>
        <v>686.40000000000009</v>
      </c>
      <c r="G23" s="83">
        <f>G22</f>
        <v>27360</v>
      </c>
      <c r="H23" s="84">
        <v>0</v>
      </c>
      <c r="I23" s="85">
        <f t="shared" si="2"/>
        <v>0</v>
      </c>
      <c r="J23" s="86">
        <f t="shared" si="0"/>
        <v>0</v>
      </c>
      <c r="K23" s="85">
        <f t="shared" si="3"/>
        <v>2059200.0000000002</v>
      </c>
      <c r="L23" s="27" t="s">
        <v>40</v>
      </c>
    </row>
    <row r="24" spans="1:13" hidden="1" x14ac:dyDescent="0.3">
      <c r="A24" s="25">
        <v>23</v>
      </c>
      <c r="B24" s="26">
        <v>503</v>
      </c>
      <c r="C24" s="26">
        <v>5</v>
      </c>
      <c r="D24" s="33" t="s">
        <v>29</v>
      </c>
      <c r="E24" s="27">
        <v>392</v>
      </c>
      <c r="F24" s="26">
        <f t="shared" si="1"/>
        <v>431.20000000000005</v>
      </c>
      <c r="G24" s="83">
        <f>G23</f>
        <v>27360</v>
      </c>
      <c r="H24" s="84">
        <f t="shared" si="4"/>
        <v>10725120</v>
      </c>
      <c r="I24" s="85">
        <f t="shared" si="2"/>
        <v>12119386</v>
      </c>
      <c r="J24" s="86">
        <f t="shared" si="0"/>
        <v>25000</v>
      </c>
      <c r="K24" s="85">
        <f t="shared" si="3"/>
        <v>1293600.0000000002</v>
      </c>
      <c r="L24" s="27" t="s">
        <v>39</v>
      </c>
    </row>
    <row r="25" spans="1:13" hidden="1" x14ac:dyDescent="0.3">
      <c r="A25" s="25">
        <v>24</v>
      </c>
      <c r="B25" s="26">
        <v>504</v>
      </c>
      <c r="C25" s="26">
        <v>5</v>
      </c>
      <c r="D25" s="33" t="s">
        <v>12</v>
      </c>
      <c r="E25" s="27">
        <v>624</v>
      </c>
      <c r="F25" s="26">
        <f t="shared" si="1"/>
        <v>686.40000000000009</v>
      </c>
      <c r="G25" s="83">
        <f>G24</f>
        <v>27360</v>
      </c>
      <c r="H25" s="84">
        <v>0</v>
      </c>
      <c r="I25" s="85">
        <f t="shared" si="2"/>
        <v>0</v>
      </c>
      <c r="J25" s="86">
        <f t="shared" si="0"/>
        <v>0</v>
      </c>
      <c r="K25" s="85">
        <f t="shared" si="3"/>
        <v>2059200.0000000002</v>
      </c>
      <c r="L25" s="27" t="s">
        <v>40</v>
      </c>
    </row>
    <row r="26" spans="1:13" hidden="1" x14ac:dyDescent="0.3">
      <c r="A26" s="25">
        <v>25</v>
      </c>
      <c r="B26" s="26">
        <v>505</v>
      </c>
      <c r="C26" s="26">
        <v>5</v>
      </c>
      <c r="D26" s="27" t="s">
        <v>12</v>
      </c>
      <c r="E26" s="27">
        <v>624</v>
      </c>
      <c r="F26" s="26">
        <f t="shared" si="1"/>
        <v>686.40000000000009</v>
      </c>
      <c r="G26" s="83">
        <f>G25</f>
        <v>27360</v>
      </c>
      <c r="H26" s="84">
        <v>0</v>
      </c>
      <c r="I26" s="85">
        <f t="shared" si="2"/>
        <v>0</v>
      </c>
      <c r="J26" s="86">
        <f t="shared" si="0"/>
        <v>0</v>
      </c>
      <c r="K26" s="85">
        <f t="shared" si="3"/>
        <v>2059200.0000000002</v>
      </c>
      <c r="L26" s="27" t="s">
        <v>40</v>
      </c>
    </row>
    <row r="27" spans="1:13" hidden="1" x14ac:dyDescent="0.3">
      <c r="A27" s="25">
        <v>26</v>
      </c>
      <c r="B27" s="26">
        <v>601</v>
      </c>
      <c r="C27" s="26">
        <v>6</v>
      </c>
      <c r="D27" s="33" t="s">
        <v>12</v>
      </c>
      <c r="E27" s="27">
        <v>624</v>
      </c>
      <c r="F27" s="26">
        <f t="shared" si="1"/>
        <v>686.40000000000009</v>
      </c>
      <c r="G27" s="83">
        <f>G26+90</f>
        <v>27450</v>
      </c>
      <c r="H27" s="84">
        <v>0</v>
      </c>
      <c r="I27" s="85">
        <f t="shared" si="2"/>
        <v>0</v>
      </c>
      <c r="J27" s="86">
        <f t="shared" ref="J27:J79" si="5">MROUND((I27*0.025/12),500)</f>
        <v>0</v>
      </c>
      <c r="K27" s="85">
        <f t="shared" si="3"/>
        <v>2059200.0000000002</v>
      </c>
      <c r="L27" s="27" t="s">
        <v>40</v>
      </c>
      <c r="M27" s="60"/>
    </row>
    <row r="28" spans="1:13" hidden="1" x14ac:dyDescent="0.3">
      <c r="A28" s="25">
        <v>27</v>
      </c>
      <c r="B28" s="26">
        <v>602</v>
      </c>
      <c r="C28" s="26">
        <v>6</v>
      </c>
      <c r="D28" s="33" t="s">
        <v>12</v>
      </c>
      <c r="E28" s="27">
        <v>624</v>
      </c>
      <c r="F28" s="26">
        <f t="shared" si="1"/>
        <v>686.40000000000009</v>
      </c>
      <c r="G28" s="83">
        <f>G27</f>
        <v>27450</v>
      </c>
      <c r="H28" s="84">
        <v>0</v>
      </c>
      <c r="I28" s="85">
        <f t="shared" si="2"/>
        <v>0</v>
      </c>
      <c r="J28" s="86">
        <f t="shared" si="5"/>
        <v>0</v>
      </c>
      <c r="K28" s="85">
        <f t="shared" si="3"/>
        <v>2059200.0000000002</v>
      </c>
      <c r="L28" s="27" t="s">
        <v>40</v>
      </c>
      <c r="M28" s="60"/>
    </row>
    <row r="29" spans="1:13" hidden="1" x14ac:dyDescent="0.3">
      <c r="A29" s="25">
        <v>28</v>
      </c>
      <c r="B29" s="26">
        <v>603</v>
      </c>
      <c r="C29" s="26">
        <v>6</v>
      </c>
      <c r="D29" s="33" t="s">
        <v>29</v>
      </c>
      <c r="E29" s="27">
        <v>392</v>
      </c>
      <c r="F29" s="26">
        <f t="shared" si="1"/>
        <v>431.20000000000005</v>
      </c>
      <c r="G29" s="83">
        <f>G28</f>
        <v>27450</v>
      </c>
      <c r="H29" s="84">
        <f t="shared" si="4"/>
        <v>10760400</v>
      </c>
      <c r="I29" s="85">
        <f t="shared" si="2"/>
        <v>12159252</v>
      </c>
      <c r="J29" s="86">
        <f t="shared" si="5"/>
        <v>25500</v>
      </c>
      <c r="K29" s="85">
        <f t="shared" si="3"/>
        <v>1293600.0000000002</v>
      </c>
      <c r="L29" s="27" t="s">
        <v>39</v>
      </c>
      <c r="M29" s="60"/>
    </row>
    <row r="30" spans="1:13" hidden="1" x14ac:dyDescent="0.3">
      <c r="A30" s="25">
        <v>29</v>
      </c>
      <c r="B30" s="26">
        <v>604</v>
      </c>
      <c r="C30" s="26">
        <v>6</v>
      </c>
      <c r="D30" s="33" t="s">
        <v>12</v>
      </c>
      <c r="E30" s="27">
        <v>624</v>
      </c>
      <c r="F30" s="26">
        <f t="shared" si="1"/>
        <v>686.40000000000009</v>
      </c>
      <c r="G30" s="83">
        <f>G29</f>
        <v>27450</v>
      </c>
      <c r="H30" s="84">
        <v>0</v>
      </c>
      <c r="I30" s="85">
        <f t="shared" si="2"/>
        <v>0</v>
      </c>
      <c r="J30" s="86">
        <f t="shared" si="5"/>
        <v>0</v>
      </c>
      <c r="K30" s="85">
        <f t="shared" si="3"/>
        <v>2059200.0000000002</v>
      </c>
      <c r="L30" s="27" t="s">
        <v>40</v>
      </c>
      <c r="M30" s="60"/>
    </row>
    <row r="31" spans="1:13" hidden="1" x14ac:dyDescent="0.3">
      <c r="A31" s="25">
        <v>30</v>
      </c>
      <c r="B31" s="26">
        <v>605</v>
      </c>
      <c r="C31" s="26">
        <v>6</v>
      </c>
      <c r="D31" s="27" t="s">
        <v>12</v>
      </c>
      <c r="E31" s="27">
        <v>624</v>
      </c>
      <c r="F31" s="26">
        <f t="shared" si="1"/>
        <v>686.40000000000009</v>
      </c>
      <c r="G31" s="83">
        <f>G30</f>
        <v>27450</v>
      </c>
      <c r="H31" s="84">
        <v>0</v>
      </c>
      <c r="I31" s="85">
        <f t="shared" si="2"/>
        <v>0</v>
      </c>
      <c r="J31" s="86">
        <f t="shared" si="5"/>
        <v>0</v>
      </c>
      <c r="K31" s="85">
        <f t="shared" si="3"/>
        <v>2059200.0000000002</v>
      </c>
      <c r="L31" s="27" t="s">
        <v>40</v>
      </c>
      <c r="M31" s="60"/>
    </row>
    <row r="32" spans="1:13" hidden="1" x14ac:dyDescent="0.3">
      <c r="A32" s="25">
        <v>31</v>
      </c>
      <c r="B32" s="26">
        <v>701</v>
      </c>
      <c r="C32" s="26">
        <v>7</v>
      </c>
      <c r="D32" s="33" t="s">
        <v>12</v>
      </c>
      <c r="E32" s="27">
        <v>624</v>
      </c>
      <c r="F32" s="26">
        <f t="shared" si="1"/>
        <v>686.40000000000009</v>
      </c>
      <c r="G32" s="83">
        <f>G31+90</f>
        <v>27540</v>
      </c>
      <c r="H32" s="84">
        <v>0</v>
      </c>
      <c r="I32" s="85">
        <f t="shared" si="2"/>
        <v>0</v>
      </c>
      <c r="J32" s="86">
        <f t="shared" si="5"/>
        <v>0</v>
      </c>
      <c r="K32" s="85">
        <f t="shared" si="3"/>
        <v>2059200.0000000002</v>
      </c>
      <c r="L32" s="27" t="s">
        <v>40</v>
      </c>
      <c r="M32" s="60"/>
    </row>
    <row r="33" spans="1:13" hidden="1" x14ac:dyDescent="0.3">
      <c r="A33" s="25">
        <v>32</v>
      </c>
      <c r="B33" s="26">
        <v>702</v>
      </c>
      <c r="C33" s="26">
        <v>7</v>
      </c>
      <c r="D33" s="33" t="s">
        <v>12</v>
      </c>
      <c r="E33" s="27">
        <v>624</v>
      </c>
      <c r="F33" s="26">
        <f t="shared" si="1"/>
        <v>686.40000000000009</v>
      </c>
      <c r="G33" s="83">
        <f>G32</f>
        <v>27540</v>
      </c>
      <c r="H33" s="84">
        <v>0</v>
      </c>
      <c r="I33" s="85">
        <f t="shared" si="2"/>
        <v>0</v>
      </c>
      <c r="J33" s="86">
        <f t="shared" ref="J33:J49" si="6">MROUND((I33*0.025/12),500)</f>
        <v>0</v>
      </c>
      <c r="K33" s="85">
        <f t="shared" si="3"/>
        <v>2059200.0000000002</v>
      </c>
      <c r="L33" s="27" t="s">
        <v>40</v>
      </c>
    </row>
    <row r="34" spans="1:13" hidden="1" x14ac:dyDescent="0.3">
      <c r="A34" s="25">
        <v>33</v>
      </c>
      <c r="B34" s="26">
        <v>703</v>
      </c>
      <c r="C34" s="26">
        <v>7</v>
      </c>
      <c r="D34" s="33" t="s">
        <v>29</v>
      </c>
      <c r="E34" s="27">
        <v>392</v>
      </c>
      <c r="F34" s="26">
        <f t="shared" si="1"/>
        <v>431.20000000000005</v>
      </c>
      <c r="G34" s="83">
        <f>G33</f>
        <v>27540</v>
      </c>
      <c r="H34" s="84">
        <f t="shared" ref="H34:H79" si="7">E34*G34</f>
        <v>10795680</v>
      </c>
      <c r="I34" s="85">
        <f t="shared" si="2"/>
        <v>12199118</v>
      </c>
      <c r="J34" s="86">
        <f t="shared" si="6"/>
        <v>25500</v>
      </c>
      <c r="K34" s="85">
        <f t="shared" si="3"/>
        <v>1293600.0000000002</v>
      </c>
      <c r="L34" s="27" t="s">
        <v>39</v>
      </c>
    </row>
    <row r="35" spans="1:13" hidden="1" x14ac:dyDescent="0.3">
      <c r="A35" s="25">
        <v>34</v>
      </c>
      <c r="B35" s="26">
        <v>704</v>
      </c>
      <c r="C35" s="26">
        <v>7</v>
      </c>
      <c r="D35" s="33" t="s">
        <v>12</v>
      </c>
      <c r="E35" s="27">
        <v>624</v>
      </c>
      <c r="F35" s="26">
        <f t="shared" si="1"/>
        <v>686.40000000000009</v>
      </c>
      <c r="G35" s="83">
        <f>G34</f>
        <v>27540</v>
      </c>
      <c r="H35" s="84">
        <v>0</v>
      </c>
      <c r="I35" s="85">
        <f t="shared" si="2"/>
        <v>0</v>
      </c>
      <c r="J35" s="86">
        <f t="shared" si="6"/>
        <v>0</v>
      </c>
      <c r="K35" s="85">
        <f t="shared" si="3"/>
        <v>2059200.0000000002</v>
      </c>
      <c r="L35" s="27" t="s">
        <v>40</v>
      </c>
    </row>
    <row r="36" spans="1:13" hidden="1" x14ac:dyDescent="0.3">
      <c r="A36" s="25">
        <v>35</v>
      </c>
      <c r="B36" s="26">
        <v>705</v>
      </c>
      <c r="C36" s="26">
        <v>7</v>
      </c>
      <c r="D36" s="27" t="s">
        <v>12</v>
      </c>
      <c r="E36" s="27">
        <v>624</v>
      </c>
      <c r="F36" s="26">
        <f t="shared" si="1"/>
        <v>686.40000000000009</v>
      </c>
      <c r="G36" s="83">
        <f>G35</f>
        <v>27540</v>
      </c>
      <c r="H36" s="84">
        <v>0</v>
      </c>
      <c r="I36" s="85">
        <f t="shared" si="2"/>
        <v>0</v>
      </c>
      <c r="J36" s="86">
        <f t="shared" si="6"/>
        <v>0</v>
      </c>
      <c r="K36" s="85">
        <f t="shared" si="3"/>
        <v>2059200.0000000002</v>
      </c>
      <c r="L36" s="27" t="s">
        <v>40</v>
      </c>
    </row>
    <row r="37" spans="1:13" hidden="1" x14ac:dyDescent="0.3">
      <c r="A37" s="25">
        <v>36</v>
      </c>
      <c r="B37" s="26">
        <v>801</v>
      </c>
      <c r="C37" s="26">
        <v>8</v>
      </c>
      <c r="D37" s="33" t="s">
        <v>12</v>
      </c>
      <c r="E37" s="27">
        <v>624</v>
      </c>
      <c r="F37" s="26">
        <f t="shared" si="1"/>
        <v>686.40000000000009</v>
      </c>
      <c r="G37" s="83">
        <f>G36+90</f>
        <v>27630</v>
      </c>
      <c r="H37" s="84">
        <v>0</v>
      </c>
      <c r="I37" s="85">
        <f t="shared" si="2"/>
        <v>0</v>
      </c>
      <c r="J37" s="86">
        <f t="shared" si="6"/>
        <v>0</v>
      </c>
      <c r="K37" s="85">
        <f t="shared" si="3"/>
        <v>2059200.0000000002</v>
      </c>
      <c r="L37" s="27" t="s">
        <v>40</v>
      </c>
    </row>
    <row r="38" spans="1:13" hidden="1" x14ac:dyDescent="0.3">
      <c r="A38" s="25">
        <v>37</v>
      </c>
      <c r="B38" s="26">
        <v>802</v>
      </c>
      <c r="C38" s="26">
        <v>8</v>
      </c>
      <c r="D38" s="33" t="s">
        <v>12</v>
      </c>
      <c r="E38" s="27">
        <v>624</v>
      </c>
      <c r="F38" s="26">
        <f t="shared" si="1"/>
        <v>686.40000000000009</v>
      </c>
      <c r="G38" s="83">
        <f>G37</f>
        <v>27630</v>
      </c>
      <c r="H38" s="84">
        <v>0</v>
      </c>
      <c r="I38" s="85">
        <f t="shared" si="2"/>
        <v>0</v>
      </c>
      <c r="J38" s="86">
        <f t="shared" si="6"/>
        <v>0</v>
      </c>
      <c r="K38" s="85">
        <f t="shared" si="3"/>
        <v>2059200.0000000002</v>
      </c>
      <c r="L38" s="27" t="s">
        <v>40</v>
      </c>
    </row>
    <row r="39" spans="1:13" hidden="1" x14ac:dyDescent="0.3">
      <c r="A39" s="25">
        <v>38</v>
      </c>
      <c r="B39" s="26">
        <v>803</v>
      </c>
      <c r="C39" s="26">
        <v>8</v>
      </c>
      <c r="D39" s="33" t="s">
        <v>29</v>
      </c>
      <c r="E39" s="33">
        <v>392</v>
      </c>
      <c r="F39" s="26">
        <f t="shared" si="1"/>
        <v>431.20000000000005</v>
      </c>
      <c r="G39" s="83">
        <f>G38</f>
        <v>27630</v>
      </c>
      <c r="H39" s="84">
        <f t="shared" si="7"/>
        <v>10830960</v>
      </c>
      <c r="I39" s="85">
        <f t="shared" si="2"/>
        <v>12238985</v>
      </c>
      <c r="J39" s="86">
        <f t="shared" si="6"/>
        <v>25500</v>
      </c>
      <c r="K39" s="85">
        <f t="shared" si="3"/>
        <v>1293600.0000000002</v>
      </c>
      <c r="L39" s="27" t="s">
        <v>39</v>
      </c>
    </row>
    <row r="40" spans="1:13" hidden="1" x14ac:dyDescent="0.3">
      <c r="A40" s="25">
        <v>39</v>
      </c>
      <c r="B40" s="26">
        <v>805</v>
      </c>
      <c r="C40" s="26">
        <v>8</v>
      </c>
      <c r="D40" s="33" t="s">
        <v>29</v>
      </c>
      <c r="E40" s="27">
        <v>447</v>
      </c>
      <c r="F40" s="26">
        <f t="shared" si="1"/>
        <v>491.70000000000005</v>
      </c>
      <c r="G40" s="83">
        <f>G39</f>
        <v>27630</v>
      </c>
      <c r="H40" s="84">
        <v>0</v>
      </c>
      <c r="I40" s="85">
        <f t="shared" si="2"/>
        <v>0</v>
      </c>
      <c r="J40" s="86">
        <f t="shared" si="6"/>
        <v>0</v>
      </c>
      <c r="K40" s="85">
        <f t="shared" si="3"/>
        <v>1475100.0000000002</v>
      </c>
      <c r="L40" s="27" t="s">
        <v>40</v>
      </c>
    </row>
    <row r="41" spans="1:13" hidden="1" x14ac:dyDescent="0.3">
      <c r="A41" s="25">
        <v>40</v>
      </c>
      <c r="B41" s="26">
        <v>901</v>
      </c>
      <c r="C41" s="26">
        <v>9</v>
      </c>
      <c r="D41" s="33" t="s">
        <v>12</v>
      </c>
      <c r="E41" s="27">
        <v>624</v>
      </c>
      <c r="F41" s="26">
        <f t="shared" si="1"/>
        <v>686.40000000000009</v>
      </c>
      <c r="G41" s="83">
        <f>G40+90</f>
        <v>27720</v>
      </c>
      <c r="H41" s="84">
        <v>0</v>
      </c>
      <c r="I41" s="85">
        <f t="shared" si="2"/>
        <v>0</v>
      </c>
      <c r="J41" s="86">
        <f t="shared" si="6"/>
        <v>0</v>
      </c>
      <c r="K41" s="85">
        <f t="shared" si="3"/>
        <v>2059200.0000000002</v>
      </c>
      <c r="L41" s="27" t="s">
        <v>40</v>
      </c>
      <c r="M41" s="60"/>
    </row>
    <row r="42" spans="1:13" hidden="1" x14ac:dyDescent="0.3">
      <c r="A42" s="25">
        <v>41</v>
      </c>
      <c r="B42" s="26">
        <v>902</v>
      </c>
      <c r="C42" s="26">
        <v>9</v>
      </c>
      <c r="D42" s="33" t="s">
        <v>12</v>
      </c>
      <c r="E42" s="27">
        <v>624</v>
      </c>
      <c r="F42" s="26">
        <f t="shared" si="1"/>
        <v>686.40000000000009</v>
      </c>
      <c r="G42" s="83">
        <f>G41</f>
        <v>27720</v>
      </c>
      <c r="H42" s="84">
        <v>0</v>
      </c>
      <c r="I42" s="85">
        <f t="shared" si="2"/>
        <v>0</v>
      </c>
      <c r="J42" s="86">
        <f t="shared" si="6"/>
        <v>0</v>
      </c>
      <c r="K42" s="85">
        <f t="shared" si="3"/>
        <v>2059200.0000000002</v>
      </c>
      <c r="L42" s="27" t="s">
        <v>40</v>
      </c>
    </row>
    <row r="43" spans="1:13" hidden="1" x14ac:dyDescent="0.3">
      <c r="A43" s="25">
        <v>42</v>
      </c>
      <c r="B43" s="26">
        <v>903</v>
      </c>
      <c r="C43" s="26">
        <v>9</v>
      </c>
      <c r="D43" s="33" t="s">
        <v>29</v>
      </c>
      <c r="E43" s="27">
        <v>392</v>
      </c>
      <c r="F43" s="26">
        <f t="shared" si="1"/>
        <v>431.20000000000005</v>
      </c>
      <c r="G43" s="83">
        <f>G42</f>
        <v>27720</v>
      </c>
      <c r="H43" s="84">
        <f t="shared" si="7"/>
        <v>10866240</v>
      </c>
      <c r="I43" s="85">
        <f t="shared" si="2"/>
        <v>12278851</v>
      </c>
      <c r="J43" s="86">
        <f t="shared" si="6"/>
        <v>25500</v>
      </c>
      <c r="K43" s="85">
        <f t="shared" si="3"/>
        <v>1293600.0000000002</v>
      </c>
      <c r="L43" s="27" t="s">
        <v>39</v>
      </c>
    </row>
    <row r="44" spans="1:13" hidden="1" x14ac:dyDescent="0.3">
      <c r="A44" s="25">
        <v>43</v>
      </c>
      <c r="B44" s="26">
        <v>904</v>
      </c>
      <c r="C44" s="26">
        <v>9</v>
      </c>
      <c r="D44" s="33" t="s">
        <v>12</v>
      </c>
      <c r="E44" s="27">
        <v>624</v>
      </c>
      <c r="F44" s="26">
        <f t="shared" si="1"/>
        <v>686.40000000000009</v>
      </c>
      <c r="G44" s="83">
        <f>G43</f>
        <v>27720</v>
      </c>
      <c r="H44" s="84">
        <v>0</v>
      </c>
      <c r="I44" s="85">
        <f t="shared" si="2"/>
        <v>0</v>
      </c>
      <c r="J44" s="86">
        <f t="shared" si="6"/>
        <v>0</v>
      </c>
      <c r="K44" s="85">
        <f t="shared" si="3"/>
        <v>2059200.0000000002</v>
      </c>
      <c r="L44" s="27" t="s">
        <v>40</v>
      </c>
    </row>
    <row r="45" spans="1:13" hidden="1" x14ac:dyDescent="0.3">
      <c r="A45" s="25">
        <v>44</v>
      </c>
      <c r="B45" s="26">
        <v>905</v>
      </c>
      <c r="C45" s="26">
        <v>9</v>
      </c>
      <c r="D45" s="27" t="s">
        <v>12</v>
      </c>
      <c r="E45" s="27">
        <v>624</v>
      </c>
      <c r="F45" s="26">
        <f t="shared" si="1"/>
        <v>686.40000000000009</v>
      </c>
      <c r="G45" s="83">
        <f>G44</f>
        <v>27720</v>
      </c>
      <c r="H45" s="84">
        <v>0</v>
      </c>
      <c r="I45" s="85">
        <f t="shared" si="2"/>
        <v>0</v>
      </c>
      <c r="J45" s="86">
        <f t="shared" si="6"/>
        <v>0</v>
      </c>
      <c r="K45" s="85">
        <f t="shared" si="3"/>
        <v>2059200.0000000002</v>
      </c>
      <c r="L45" s="27" t="s">
        <v>40</v>
      </c>
    </row>
    <row r="46" spans="1:13" hidden="1" x14ac:dyDescent="0.3">
      <c r="A46" s="25">
        <v>45</v>
      </c>
      <c r="B46" s="26">
        <v>1001</v>
      </c>
      <c r="C46" s="26">
        <v>10</v>
      </c>
      <c r="D46" s="33" t="s">
        <v>12</v>
      </c>
      <c r="E46" s="27">
        <v>624</v>
      </c>
      <c r="F46" s="26">
        <f t="shared" si="1"/>
        <v>686.40000000000009</v>
      </c>
      <c r="G46" s="83">
        <f>G45+90</f>
        <v>27810</v>
      </c>
      <c r="H46" s="84">
        <v>0</v>
      </c>
      <c r="I46" s="85">
        <f t="shared" si="2"/>
        <v>0</v>
      </c>
      <c r="J46" s="86">
        <f t="shared" si="6"/>
        <v>0</v>
      </c>
      <c r="K46" s="85">
        <f t="shared" si="3"/>
        <v>2059200.0000000002</v>
      </c>
      <c r="L46" s="27" t="s">
        <v>40</v>
      </c>
    </row>
    <row r="47" spans="1:13" hidden="1" x14ac:dyDescent="0.3">
      <c r="A47" s="25">
        <v>46</v>
      </c>
      <c r="B47" s="26">
        <v>1002</v>
      </c>
      <c r="C47" s="26">
        <v>10</v>
      </c>
      <c r="D47" s="33" t="s">
        <v>12</v>
      </c>
      <c r="E47" s="27">
        <v>624</v>
      </c>
      <c r="F47" s="26">
        <f t="shared" si="1"/>
        <v>686.40000000000009</v>
      </c>
      <c r="G47" s="83">
        <f>G46</f>
        <v>27810</v>
      </c>
      <c r="H47" s="84">
        <f t="shared" si="7"/>
        <v>17353440</v>
      </c>
      <c r="I47" s="85">
        <f t="shared" si="2"/>
        <v>19609387</v>
      </c>
      <c r="J47" s="86">
        <f t="shared" si="6"/>
        <v>41000</v>
      </c>
      <c r="K47" s="85">
        <f t="shared" si="3"/>
        <v>2059200.0000000002</v>
      </c>
      <c r="L47" s="27" t="s">
        <v>39</v>
      </c>
    </row>
    <row r="48" spans="1:13" hidden="1" x14ac:dyDescent="0.3">
      <c r="A48" s="25">
        <v>47</v>
      </c>
      <c r="B48" s="26">
        <v>1003</v>
      </c>
      <c r="C48" s="26">
        <v>10</v>
      </c>
      <c r="D48" s="33" t="s">
        <v>29</v>
      </c>
      <c r="E48" s="27">
        <v>392</v>
      </c>
      <c r="F48" s="26">
        <f t="shared" si="1"/>
        <v>431.20000000000005</v>
      </c>
      <c r="G48" s="83">
        <f>G47</f>
        <v>27810</v>
      </c>
      <c r="H48" s="84">
        <f t="shared" si="7"/>
        <v>10901520</v>
      </c>
      <c r="I48" s="85">
        <f t="shared" si="2"/>
        <v>12318718</v>
      </c>
      <c r="J48" s="86">
        <f t="shared" si="6"/>
        <v>25500</v>
      </c>
      <c r="K48" s="85">
        <f t="shared" si="3"/>
        <v>1293600.0000000002</v>
      </c>
      <c r="L48" s="27" t="s">
        <v>39</v>
      </c>
    </row>
    <row r="49" spans="1:12" hidden="1" x14ac:dyDescent="0.3">
      <c r="A49" s="25">
        <v>48</v>
      </c>
      <c r="B49" s="26">
        <v>1004</v>
      </c>
      <c r="C49" s="26">
        <v>10</v>
      </c>
      <c r="D49" s="33" t="s">
        <v>12</v>
      </c>
      <c r="E49" s="27">
        <v>624</v>
      </c>
      <c r="F49" s="26">
        <f t="shared" si="1"/>
        <v>686.40000000000009</v>
      </c>
      <c r="G49" s="83">
        <f>G48</f>
        <v>27810</v>
      </c>
      <c r="H49" s="84">
        <f t="shared" si="7"/>
        <v>17353440</v>
      </c>
      <c r="I49" s="85">
        <f t="shared" si="2"/>
        <v>19609387</v>
      </c>
      <c r="J49" s="86">
        <f t="shared" si="6"/>
        <v>41000</v>
      </c>
      <c r="K49" s="85">
        <f t="shared" si="3"/>
        <v>2059200.0000000002</v>
      </c>
      <c r="L49" s="27" t="s">
        <v>39</v>
      </c>
    </row>
    <row r="50" spans="1:12" hidden="1" x14ac:dyDescent="0.3">
      <c r="A50" s="25">
        <v>49</v>
      </c>
      <c r="B50" s="26">
        <v>1005</v>
      </c>
      <c r="C50" s="26">
        <v>10</v>
      </c>
      <c r="D50" s="27" t="s">
        <v>12</v>
      </c>
      <c r="E50" s="27">
        <v>624</v>
      </c>
      <c r="F50" s="26">
        <f t="shared" si="1"/>
        <v>686.40000000000009</v>
      </c>
      <c r="G50" s="83">
        <f>G49</f>
        <v>27810</v>
      </c>
      <c r="H50" s="84">
        <f t="shared" si="7"/>
        <v>17353440</v>
      </c>
      <c r="I50" s="85">
        <f t="shared" si="2"/>
        <v>19609387</v>
      </c>
      <c r="J50" s="86">
        <f t="shared" si="5"/>
        <v>41000</v>
      </c>
      <c r="K50" s="85">
        <f t="shared" si="3"/>
        <v>2059200.0000000002</v>
      </c>
      <c r="L50" s="27" t="s">
        <v>39</v>
      </c>
    </row>
    <row r="51" spans="1:12" hidden="1" x14ac:dyDescent="0.3">
      <c r="A51" s="25">
        <v>50</v>
      </c>
      <c r="B51" s="26">
        <v>1101</v>
      </c>
      <c r="C51" s="26">
        <v>11</v>
      </c>
      <c r="D51" s="33" t="s">
        <v>12</v>
      </c>
      <c r="E51" s="27">
        <v>624</v>
      </c>
      <c r="F51" s="26">
        <f t="shared" si="1"/>
        <v>686.40000000000009</v>
      </c>
      <c r="G51" s="83">
        <f>G50+90</f>
        <v>27900</v>
      </c>
      <c r="H51" s="84">
        <f t="shared" si="7"/>
        <v>17409600</v>
      </c>
      <c r="I51" s="85">
        <f t="shared" si="2"/>
        <v>19672848</v>
      </c>
      <c r="J51" s="86">
        <f t="shared" si="5"/>
        <v>41000</v>
      </c>
      <c r="K51" s="85">
        <f t="shared" si="3"/>
        <v>2059200.0000000002</v>
      </c>
      <c r="L51" s="27" t="s">
        <v>39</v>
      </c>
    </row>
    <row r="52" spans="1:12" hidden="1" x14ac:dyDescent="0.3">
      <c r="A52" s="25">
        <v>51</v>
      </c>
      <c r="B52" s="26">
        <v>1102</v>
      </c>
      <c r="C52" s="26">
        <v>11</v>
      </c>
      <c r="D52" s="33" t="s">
        <v>12</v>
      </c>
      <c r="E52" s="27">
        <v>624</v>
      </c>
      <c r="F52" s="26">
        <f t="shared" si="1"/>
        <v>686.40000000000009</v>
      </c>
      <c r="G52" s="83">
        <f>G51</f>
        <v>27900</v>
      </c>
      <c r="H52" s="84">
        <f t="shared" si="7"/>
        <v>17409600</v>
      </c>
      <c r="I52" s="85">
        <f t="shared" si="2"/>
        <v>19672848</v>
      </c>
      <c r="J52" s="86">
        <f t="shared" ref="J52:J66" si="8">MROUND((I52*0.025/12),500)</f>
        <v>41000</v>
      </c>
      <c r="K52" s="85">
        <f t="shared" si="3"/>
        <v>2059200.0000000002</v>
      </c>
      <c r="L52" s="27" t="s">
        <v>39</v>
      </c>
    </row>
    <row r="53" spans="1:12" hidden="1" x14ac:dyDescent="0.3">
      <c r="A53" s="25">
        <v>52</v>
      </c>
      <c r="B53" s="26">
        <v>1103</v>
      </c>
      <c r="C53" s="26">
        <v>11</v>
      </c>
      <c r="D53" s="33" t="s">
        <v>29</v>
      </c>
      <c r="E53" s="27">
        <v>392</v>
      </c>
      <c r="F53" s="26">
        <f t="shared" si="1"/>
        <v>431.20000000000005</v>
      </c>
      <c r="G53" s="83">
        <f>G52</f>
        <v>27900</v>
      </c>
      <c r="H53" s="84">
        <f t="shared" si="7"/>
        <v>10936800</v>
      </c>
      <c r="I53" s="85">
        <f t="shared" si="2"/>
        <v>12358584</v>
      </c>
      <c r="J53" s="86">
        <f t="shared" si="8"/>
        <v>25500</v>
      </c>
      <c r="K53" s="85">
        <f t="shared" si="3"/>
        <v>1293600.0000000002</v>
      </c>
      <c r="L53" s="27" t="s">
        <v>39</v>
      </c>
    </row>
    <row r="54" spans="1:12" hidden="1" x14ac:dyDescent="0.3">
      <c r="A54" s="25">
        <v>53</v>
      </c>
      <c r="B54" s="26">
        <v>1104</v>
      </c>
      <c r="C54" s="26">
        <v>11</v>
      </c>
      <c r="D54" s="33" t="s">
        <v>12</v>
      </c>
      <c r="E54" s="27">
        <v>624</v>
      </c>
      <c r="F54" s="26">
        <f t="shared" si="1"/>
        <v>686.40000000000009</v>
      </c>
      <c r="G54" s="83">
        <f>G53</f>
        <v>27900</v>
      </c>
      <c r="H54" s="84">
        <f t="shared" si="7"/>
        <v>17409600</v>
      </c>
      <c r="I54" s="85">
        <f t="shared" si="2"/>
        <v>19672848</v>
      </c>
      <c r="J54" s="86">
        <f t="shared" si="8"/>
        <v>41000</v>
      </c>
      <c r="K54" s="85">
        <f t="shared" si="3"/>
        <v>2059200.0000000002</v>
      </c>
      <c r="L54" s="27" t="s">
        <v>39</v>
      </c>
    </row>
    <row r="55" spans="1:12" hidden="1" x14ac:dyDescent="0.3">
      <c r="A55" s="25">
        <v>54</v>
      </c>
      <c r="B55" s="26">
        <v>1105</v>
      </c>
      <c r="C55" s="26">
        <v>11</v>
      </c>
      <c r="D55" s="27" t="s">
        <v>12</v>
      </c>
      <c r="E55" s="27">
        <v>624</v>
      </c>
      <c r="F55" s="26">
        <f t="shared" si="1"/>
        <v>686.40000000000009</v>
      </c>
      <c r="G55" s="83">
        <f>G54</f>
        <v>27900</v>
      </c>
      <c r="H55" s="84">
        <f t="shared" si="7"/>
        <v>17409600</v>
      </c>
      <c r="I55" s="85">
        <f t="shared" si="2"/>
        <v>19672848</v>
      </c>
      <c r="J55" s="86">
        <f t="shared" si="8"/>
        <v>41000</v>
      </c>
      <c r="K55" s="85">
        <f t="shared" si="3"/>
        <v>2059200.0000000002</v>
      </c>
      <c r="L55" s="27" t="s">
        <v>39</v>
      </c>
    </row>
    <row r="56" spans="1:12" hidden="1" x14ac:dyDescent="0.3">
      <c r="A56" s="25">
        <v>55</v>
      </c>
      <c r="B56" s="26">
        <v>1201</v>
      </c>
      <c r="C56" s="26">
        <v>12</v>
      </c>
      <c r="D56" s="33" t="s">
        <v>12</v>
      </c>
      <c r="E56" s="27">
        <v>624</v>
      </c>
      <c r="F56" s="26">
        <f t="shared" si="1"/>
        <v>686.40000000000009</v>
      </c>
      <c r="G56" s="83">
        <f>G55+90</f>
        <v>27990</v>
      </c>
      <c r="H56" s="84">
        <f t="shared" si="7"/>
        <v>17465760</v>
      </c>
      <c r="I56" s="85">
        <f t="shared" si="2"/>
        <v>19736309</v>
      </c>
      <c r="J56" s="86">
        <f t="shared" si="8"/>
        <v>41000</v>
      </c>
      <c r="K56" s="85">
        <f t="shared" si="3"/>
        <v>2059200.0000000002</v>
      </c>
      <c r="L56" s="27" t="s">
        <v>39</v>
      </c>
    </row>
    <row r="57" spans="1:12" hidden="1" x14ac:dyDescent="0.3">
      <c r="A57" s="25">
        <v>56</v>
      </c>
      <c r="B57" s="26">
        <v>1202</v>
      </c>
      <c r="C57" s="26">
        <v>12</v>
      </c>
      <c r="D57" s="33" t="s">
        <v>12</v>
      </c>
      <c r="E57" s="27">
        <v>624</v>
      </c>
      <c r="F57" s="26">
        <f t="shared" si="1"/>
        <v>686.40000000000009</v>
      </c>
      <c r="G57" s="83">
        <f>G56</f>
        <v>27990</v>
      </c>
      <c r="H57" s="84">
        <f t="shared" si="7"/>
        <v>17465760</v>
      </c>
      <c r="I57" s="85">
        <f t="shared" si="2"/>
        <v>19736309</v>
      </c>
      <c r="J57" s="86">
        <f t="shared" si="8"/>
        <v>41000</v>
      </c>
      <c r="K57" s="85">
        <f t="shared" si="3"/>
        <v>2059200.0000000002</v>
      </c>
      <c r="L57" s="27" t="s">
        <v>39</v>
      </c>
    </row>
    <row r="58" spans="1:12" hidden="1" x14ac:dyDescent="0.3">
      <c r="A58" s="25">
        <v>57</v>
      </c>
      <c r="B58" s="26">
        <v>1203</v>
      </c>
      <c r="C58" s="26">
        <v>12</v>
      </c>
      <c r="D58" s="33" t="s">
        <v>29</v>
      </c>
      <c r="E58" s="27">
        <v>392</v>
      </c>
      <c r="F58" s="26">
        <f t="shared" si="1"/>
        <v>431.20000000000005</v>
      </c>
      <c r="G58" s="83">
        <f>G57</f>
        <v>27990</v>
      </c>
      <c r="H58" s="84">
        <f t="shared" si="7"/>
        <v>10972080</v>
      </c>
      <c r="I58" s="85">
        <f t="shared" si="2"/>
        <v>12398450</v>
      </c>
      <c r="J58" s="86">
        <f t="shared" si="8"/>
        <v>26000</v>
      </c>
      <c r="K58" s="85">
        <f t="shared" si="3"/>
        <v>1293600.0000000002</v>
      </c>
      <c r="L58" s="27" t="s">
        <v>39</v>
      </c>
    </row>
    <row r="59" spans="1:12" hidden="1" x14ac:dyDescent="0.3">
      <c r="A59" s="25">
        <v>58</v>
      </c>
      <c r="B59" s="26">
        <v>1204</v>
      </c>
      <c r="C59" s="26">
        <v>12</v>
      </c>
      <c r="D59" s="33" t="s">
        <v>12</v>
      </c>
      <c r="E59" s="27">
        <v>624</v>
      </c>
      <c r="F59" s="26">
        <f t="shared" si="1"/>
        <v>686.40000000000009</v>
      </c>
      <c r="G59" s="83">
        <f>G58</f>
        <v>27990</v>
      </c>
      <c r="H59" s="84">
        <f t="shared" si="7"/>
        <v>17465760</v>
      </c>
      <c r="I59" s="85">
        <f t="shared" si="2"/>
        <v>19736309</v>
      </c>
      <c r="J59" s="86">
        <f t="shared" si="8"/>
        <v>41000</v>
      </c>
      <c r="K59" s="85">
        <f t="shared" si="3"/>
        <v>2059200.0000000002</v>
      </c>
      <c r="L59" s="27" t="s">
        <v>39</v>
      </c>
    </row>
    <row r="60" spans="1:12" hidden="1" x14ac:dyDescent="0.3">
      <c r="A60" s="25">
        <v>59</v>
      </c>
      <c r="B60" s="26">
        <v>1205</v>
      </c>
      <c r="C60" s="26">
        <v>12</v>
      </c>
      <c r="D60" s="27" t="s">
        <v>12</v>
      </c>
      <c r="E60" s="27">
        <v>624</v>
      </c>
      <c r="F60" s="26">
        <f t="shared" si="1"/>
        <v>686.40000000000009</v>
      </c>
      <c r="G60" s="83">
        <f>G59</f>
        <v>27990</v>
      </c>
      <c r="H60" s="84">
        <f t="shared" si="7"/>
        <v>17465760</v>
      </c>
      <c r="I60" s="85">
        <f t="shared" si="2"/>
        <v>19736309</v>
      </c>
      <c r="J60" s="86">
        <f t="shared" si="8"/>
        <v>41000</v>
      </c>
      <c r="K60" s="85">
        <f t="shared" si="3"/>
        <v>2059200.0000000002</v>
      </c>
      <c r="L60" s="27" t="s">
        <v>39</v>
      </c>
    </row>
    <row r="61" spans="1:12" hidden="1" x14ac:dyDescent="0.3">
      <c r="A61" s="25">
        <v>60</v>
      </c>
      <c r="B61" s="26">
        <v>1301</v>
      </c>
      <c r="C61" s="26">
        <v>13</v>
      </c>
      <c r="D61" s="33" t="s">
        <v>12</v>
      </c>
      <c r="E61" s="27">
        <v>624</v>
      </c>
      <c r="F61" s="26">
        <f t="shared" si="1"/>
        <v>686.40000000000009</v>
      </c>
      <c r="G61" s="83">
        <f>G60+90</f>
        <v>28080</v>
      </c>
      <c r="H61" s="84">
        <f t="shared" si="7"/>
        <v>17521920</v>
      </c>
      <c r="I61" s="85">
        <f t="shared" si="2"/>
        <v>19799770</v>
      </c>
      <c r="J61" s="86">
        <f t="shared" si="8"/>
        <v>41000</v>
      </c>
      <c r="K61" s="85">
        <f t="shared" si="3"/>
        <v>2059200.0000000002</v>
      </c>
      <c r="L61" s="27" t="s">
        <v>39</v>
      </c>
    </row>
    <row r="62" spans="1:12" hidden="1" x14ac:dyDescent="0.3">
      <c r="A62" s="25">
        <v>61</v>
      </c>
      <c r="B62" s="26">
        <v>1302</v>
      </c>
      <c r="C62" s="26">
        <v>13</v>
      </c>
      <c r="D62" s="33" t="s">
        <v>12</v>
      </c>
      <c r="E62" s="27">
        <v>624</v>
      </c>
      <c r="F62" s="26">
        <f t="shared" si="1"/>
        <v>686.40000000000009</v>
      </c>
      <c r="G62" s="83">
        <f>G61</f>
        <v>28080</v>
      </c>
      <c r="H62" s="84">
        <f t="shared" si="7"/>
        <v>17521920</v>
      </c>
      <c r="I62" s="85">
        <f t="shared" si="2"/>
        <v>19799770</v>
      </c>
      <c r="J62" s="86">
        <f t="shared" si="8"/>
        <v>41000</v>
      </c>
      <c r="K62" s="85">
        <f t="shared" si="3"/>
        <v>2059200.0000000002</v>
      </c>
      <c r="L62" s="27" t="s">
        <v>39</v>
      </c>
    </row>
    <row r="63" spans="1:12" hidden="1" x14ac:dyDescent="0.3">
      <c r="A63" s="25">
        <v>62</v>
      </c>
      <c r="B63" s="26">
        <v>1303</v>
      </c>
      <c r="C63" s="26">
        <v>13</v>
      </c>
      <c r="D63" s="33" t="s">
        <v>29</v>
      </c>
      <c r="E63" s="27">
        <v>392</v>
      </c>
      <c r="F63" s="26">
        <f t="shared" si="1"/>
        <v>431.20000000000005</v>
      </c>
      <c r="G63" s="83">
        <f>G62</f>
        <v>28080</v>
      </c>
      <c r="H63" s="84">
        <f t="shared" si="7"/>
        <v>11007360</v>
      </c>
      <c r="I63" s="85">
        <f t="shared" si="2"/>
        <v>12438317</v>
      </c>
      <c r="J63" s="86">
        <f t="shared" si="8"/>
        <v>26000</v>
      </c>
      <c r="K63" s="85">
        <f t="shared" si="3"/>
        <v>1293600.0000000002</v>
      </c>
      <c r="L63" s="27" t="s">
        <v>39</v>
      </c>
    </row>
    <row r="64" spans="1:12" hidden="1" x14ac:dyDescent="0.3">
      <c r="A64" s="25">
        <v>63</v>
      </c>
      <c r="B64" s="26">
        <v>1304</v>
      </c>
      <c r="C64" s="26">
        <v>13</v>
      </c>
      <c r="D64" s="33" t="s">
        <v>12</v>
      </c>
      <c r="E64" s="27">
        <v>624</v>
      </c>
      <c r="F64" s="26">
        <f t="shared" si="1"/>
        <v>686.40000000000009</v>
      </c>
      <c r="G64" s="83">
        <f>G63</f>
        <v>28080</v>
      </c>
      <c r="H64" s="84">
        <f t="shared" si="7"/>
        <v>17521920</v>
      </c>
      <c r="I64" s="85">
        <f t="shared" si="2"/>
        <v>19799770</v>
      </c>
      <c r="J64" s="86">
        <f t="shared" si="8"/>
        <v>41000</v>
      </c>
      <c r="K64" s="85">
        <f t="shared" si="3"/>
        <v>2059200.0000000002</v>
      </c>
      <c r="L64" s="27" t="s">
        <v>39</v>
      </c>
    </row>
    <row r="65" spans="1:13" hidden="1" x14ac:dyDescent="0.3">
      <c r="A65" s="25">
        <v>64</v>
      </c>
      <c r="B65" s="26">
        <v>1305</v>
      </c>
      <c r="C65" s="26">
        <v>13</v>
      </c>
      <c r="D65" s="27" t="s">
        <v>12</v>
      </c>
      <c r="E65" s="27">
        <v>624</v>
      </c>
      <c r="F65" s="26">
        <f t="shared" si="1"/>
        <v>686.40000000000009</v>
      </c>
      <c r="G65" s="83">
        <f>G64</f>
        <v>28080</v>
      </c>
      <c r="H65" s="84">
        <f t="shared" si="7"/>
        <v>17521920</v>
      </c>
      <c r="I65" s="85">
        <f t="shared" si="2"/>
        <v>19799770</v>
      </c>
      <c r="J65" s="86">
        <f t="shared" si="8"/>
        <v>41000</v>
      </c>
      <c r="K65" s="85">
        <f t="shared" si="3"/>
        <v>2059200.0000000002</v>
      </c>
      <c r="L65" s="27" t="s">
        <v>39</v>
      </c>
    </row>
    <row r="66" spans="1:13" hidden="1" x14ac:dyDescent="0.3">
      <c r="A66" s="25">
        <v>65</v>
      </c>
      <c r="B66" s="26">
        <v>1401</v>
      </c>
      <c r="C66" s="26">
        <v>14</v>
      </c>
      <c r="D66" s="33" t="s">
        <v>12</v>
      </c>
      <c r="E66" s="27">
        <v>624</v>
      </c>
      <c r="F66" s="26">
        <f t="shared" si="1"/>
        <v>686.40000000000009</v>
      </c>
      <c r="G66" s="83">
        <f>G65+90</f>
        <v>28170</v>
      </c>
      <c r="H66" s="84">
        <f t="shared" si="7"/>
        <v>17578080</v>
      </c>
      <c r="I66" s="85">
        <f t="shared" si="2"/>
        <v>19863230</v>
      </c>
      <c r="J66" s="86">
        <f t="shared" si="8"/>
        <v>41500</v>
      </c>
      <c r="K66" s="85">
        <f t="shared" si="3"/>
        <v>2059200.0000000002</v>
      </c>
      <c r="L66" s="27" t="s">
        <v>39</v>
      </c>
    </row>
    <row r="67" spans="1:13" hidden="1" x14ac:dyDescent="0.3">
      <c r="A67" s="25">
        <v>66</v>
      </c>
      <c r="B67" s="26">
        <v>1402</v>
      </c>
      <c r="C67" s="26">
        <v>14</v>
      </c>
      <c r="D67" s="33" t="s">
        <v>12</v>
      </c>
      <c r="E67" s="27">
        <v>624</v>
      </c>
      <c r="F67" s="26">
        <f t="shared" ref="F67:F79" si="9">E67*1.1</f>
        <v>686.40000000000009</v>
      </c>
      <c r="G67" s="83">
        <f>G66</f>
        <v>28170</v>
      </c>
      <c r="H67" s="84">
        <f t="shared" si="7"/>
        <v>17578080</v>
      </c>
      <c r="I67" s="85">
        <f t="shared" ref="I67:I79" si="10">ROUND(H67*1.13,0)</f>
        <v>19863230</v>
      </c>
      <c r="J67" s="86">
        <f t="shared" si="5"/>
        <v>41500</v>
      </c>
      <c r="K67" s="85">
        <f t="shared" ref="K67:K79" si="11">F67*3000</f>
        <v>2059200.0000000002</v>
      </c>
      <c r="L67" s="27" t="s">
        <v>39</v>
      </c>
    </row>
    <row r="68" spans="1:13" hidden="1" x14ac:dyDescent="0.3">
      <c r="A68" s="25">
        <v>67</v>
      </c>
      <c r="B68" s="26">
        <v>1403</v>
      </c>
      <c r="C68" s="26">
        <v>14</v>
      </c>
      <c r="D68" s="33" t="s">
        <v>29</v>
      </c>
      <c r="E68" s="27">
        <v>392</v>
      </c>
      <c r="F68" s="26">
        <f t="shared" si="9"/>
        <v>431.20000000000005</v>
      </c>
      <c r="G68" s="83">
        <f>G67</f>
        <v>28170</v>
      </c>
      <c r="H68" s="84">
        <f t="shared" si="7"/>
        <v>11042640</v>
      </c>
      <c r="I68" s="85">
        <f t="shared" si="10"/>
        <v>12478183</v>
      </c>
      <c r="J68" s="86">
        <f t="shared" si="5"/>
        <v>26000</v>
      </c>
      <c r="K68" s="85">
        <f t="shared" si="11"/>
        <v>1293600.0000000002</v>
      </c>
      <c r="L68" s="27" t="s">
        <v>39</v>
      </c>
    </row>
    <row r="69" spans="1:13" hidden="1" x14ac:dyDescent="0.3">
      <c r="A69" s="25">
        <v>68</v>
      </c>
      <c r="B69" s="26">
        <v>1404</v>
      </c>
      <c r="C69" s="26">
        <v>14</v>
      </c>
      <c r="D69" s="33" t="s">
        <v>12</v>
      </c>
      <c r="E69" s="27">
        <v>624</v>
      </c>
      <c r="F69" s="26">
        <f t="shared" si="9"/>
        <v>686.40000000000009</v>
      </c>
      <c r="G69" s="83">
        <f>G68</f>
        <v>28170</v>
      </c>
      <c r="H69" s="84">
        <f t="shared" si="7"/>
        <v>17578080</v>
      </c>
      <c r="I69" s="85">
        <f t="shared" si="10"/>
        <v>19863230</v>
      </c>
      <c r="J69" s="86">
        <f t="shared" si="5"/>
        <v>41500</v>
      </c>
      <c r="K69" s="85">
        <f t="shared" si="11"/>
        <v>2059200.0000000002</v>
      </c>
      <c r="L69" s="27" t="s">
        <v>39</v>
      </c>
    </row>
    <row r="70" spans="1:13" hidden="1" x14ac:dyDescent="0.3">
      <c r="A70" s="25">
        <v>69</v>
      </c>
      <c r="B70" s="26">
        <v>1405</v>
      </c>
      <c r="C70" s="26">
        <v>14</v>
      </c>
      <c r="D70" s="27" t="s">
        <v>12</v>
      </c>
      <c r="E70" s="27">
        <v>624</v>
      </c>
      <c r="F70" s="26">
        <f t="shared" si="9"/>
        <v>686.40000000000009</v>
      </c>
      <c r="G70" s="83">
        <f>G69</f>
        <v>28170</v>
      </c>
      <c r="H70" s="84">
        <f t="shared" si="7"/>
        <v>17578080</v>
      </c>
      <c r="I70" s="85">
        <f t="shared" si="10"/>
        <v>19863230</v>
      </c>
      <c r="J70" s="86">
        <f t="shared" si="5"/>
        <v>41500</v>
      </c>
      <c r="K70" s="85">
        <f t="shared" si="11"/>
        <v>2059200.0000000002</v>
      </c>
      <c r="L70" s="27" t="s">
        <v>39</v>
      </c>
    </row>
    <row r="71" spans="1:13" hidden="1" x14ac:dyDescent="0.3">
      <c r="A71" s="25">
        <v>70</v>
      </c>
      <c r="B71" s="26">
        <v>1501</v>
      </c>
      <c r="C71" s="26">
        <v>15</v>
      </c>
      <c r="D71" s="33" t="s">
        <v>12</v>
      </c>
      <c r="E71" s="27">
        <v>624</v>
      </c>
      <c r="F71" s="26">
        <f t="shared" si="9"/>
        <v>686.40000000000009</v>
      </c>
      <c r="G71" s="83">
        <f>G70+90</f>
        <v>28260</v>
      </c>
      <c r="H71" s="84">
        <f t="shared" si="7"/>
        <v>17634240</v>
      </c>
      <c r="I71" s="85">
        <f t="shared" si="10"/>
        <v>19926691</v>
      </c>
      <c r="J71" s="86">
        <f t="shared" si="5"/>
        <v>41500</v>
      </c>
      <c r="K71" s="85">
        <f t="shared" si="11"/>
        <v>2059200.0000000002</v>
      </c>
      <c r="L71" s="27" t="s">
        <v>39</v>
      </c>
    </row>
    <row r="72" spans="1:13" x14ac:dyDescent="0.3">
      <c r="A72" s="25">
        <v>71</v>
      </c>
      <c r="B72" s="26">
        <v>1502</v>
      </c>
      <c r="C72" s="26">
        <v>15</v>
      </c>
      <c r="D72" s="33" t="s">
        <v>15</v>
      </c>
      <c r="E72" s="27">
        <v>781</v>
      </c>
      <c r="F72" s="26">
        <f t="shared" si="9"/>
        <v>859.1</v>
      </c>
      <c r="G72" s="83">
        <f>G71</f>
        <v>28260</v>
      </c>
      <c r="H72" s="84">
        <f t="shared" si="7"/>
        <v>22071060</v>
      </c>
      <c r="I72" s="85">
        <f t="shared" si="10"/>
        <v>24940298</v>
      </c>
      <c r="J72" s="86">
        <f t="shared" si="5"/>
        <v>52000</v>
      </c>
      <c r="K72" s="85">
        <f t="shared" si="11"/>
        <v>2577300</v>
      </c>
      <c r="L72" s="27" t="s">
        <v>39</v>
      </c>
    </row>
    <row r="73" spans="1:13" hidden="1" x14ac:dyDescent="0.3">
      <c r="A73" s="25">
        <v>72</v>
      </c>
      <c r="B73" s="26">
        <v>1504</v>
      </c>
      <c r="C73" s="26">
        <v>15</v>
      </c>
      <c r="D73" s="33" t="s">
        <v>12</v>
      </c>
      <c r="E73" s="27">
        <v>624</v>
      </c>
      <c r="F73" s="26">
        <f t="shared" si="9"/>
        <v>686.40000000000009</v>
      </c>
      <c r="G73" s="83">
        <f>G72</f>
        <v>28260</v>
      </c>
      <c r="H73" s="84">
        <f t="shared" si="7"/>
        <v>17634240</v>
      </c>
      <c r="I73" s="85">
        <f t="shared" si="10"/>
        <v>19926691</v>
      </c>
      <c r="J73" s="86">
        <f t="shared" si="5"/>
        <v>41500</v>
      </c>
      <c r="K73" s="85">
        <f t="shared" si="11"/>
        <v>2059200.0000000002</v>
      </c>
      <c r="L73" s="27" t="s">
        <v>39</v>
      </c>
      <c r="M73" s="60">
        <f>H73/F73</f>
        <v>25690.909090909088</v>
      </c>
    </row>
    <row r="74" spans="1:13" hidden="1" x14ac:dyDescent="0.3">
      <c r="A74" s="25">
        <v>73</v>
      </c>
      <c r="B74" s="26">
        <v>1505</v>
      </c>
      <c r="C74" s="26">
        <v>15</v>
      </c>
      <c r="D74" s="33" t="s">
        <v>12</v>
      </c>
      <c r="E74" s="27">
        <v>624</v>
      </c>
      <c r="F74" s="26">
        <f t="shared" si="9"/>
        <v>686.40000000000009</v>
      </c>
      <c r="G74" s="83">
        <f>G73</f>
        <v>28260</v>
      </c>
      <c r="H74" s="84">
        <f t="shared" si="7"/>
        <v>17634240</v>
      </c>
      <c r="I74" s="85">
        <f t="shared" si="10"/>
        <v>19926691</v>
      </c>
      <c r="J74" s="86">
        <f t="shared" si="5"/>
        <v>41500</v>
      </c>
      <c r="K74" s="85">
        <f t="shared" si="11"/>
        <v>2059200.0000000002</v>
      </c>
      <c r="L74" s="27" t="s">
        <v>39</v>
      </c>
    </row>
    <row r="75" spans="1:13" hidden="1" x14ac:dyDescent="0.3">
      <c r="A75" s="25">
        <v>74</v>
      </c>
      <c r="B75" s="26">
        <v>1601</v>
      </c>
      <c r="C75" s="26">
        <v>16</v>
      </c>
      <c r="D75" s="33" t="s">
        <v>12</v>
      </c>
      <c r="E75" s="27">
        <v>624</v>
      </c>
      <c r="F75" s="26">
        <f t="shared" si="9"/>
        <v>686.40000000000009</v>
      </c>
      <c r="G75" s="83">
        <f>G74+90</f>
        <v>28350</v>
      </c>
      <c r="H75" s="84">
        <f t="shared" si="7"/>
        <v>17690400</v>
      </c>
      <c r="I75" s="85">
        <f t="shared" si="10"/>
        <v>19990152</v>
      </c>
      <c r="J75" s="86">
        <f t="shared" si="5"/>
        <v>41500</v>
      </c>
      <c r="K75" s="85">
        <f t="shared" si="11"/>
        <v>2059200.0000000002</v>
      </c>
      <c r="L75" s="27" t="s">
        <v>39</v>
      </c>
    </row>
    <row r="76" spans="1:13" hidden="1" x14ac:dyDescent="0.3">
      <c r="A76" s="25">
        <v>75</v>
      </c>
      <c r="B76" s="26">
        <v>1602</v>
      </c>
      <c r="C76" s="26">
        <v>16</v>
      </c>
      <c r="D76" s="33" t="s">
        <v>12</v>
      </c>
      <c r="E76" s="27">
        <v>624</v>
      </c>
      <c r="F76" s="26">
        <f t="shared" si="9"/>
        <v>686.40000000000009</v>
      </c>
      <c r="G76" s="83">
        <f>G75</f>
        <v>28350</v>
      </c>
      <c r="H76" s="84">
        <f t="shared" si="7"/>
        <v>17690400</v>
      </c>
      <c r="I76" s="85">
        <f t="shared" si="10"/>
        <v>19990152</v>
      </c>
      <c r="J76" s="86">
        <f t="shared" si="5"/>
        <v>41500</v>
      </c>
      <c r="K76" s="85">
        <f t="shared" si="11"/>
        <v>2059200.0000000002</v>
      </c>
      <c r="L76" s="27" t="s">
        <v>39</v>
      </c>
    </row>
    <row r="77" spans="1:13" hidden="1" x14ac:dyDescent="0.3">
      <c r="A77" s="25">
        <v>76</v>
      </c>
      <c r="B77" s="26">
        <v>1603</v>
      </c>
      <c r="C77" s="26">
        <v>16</v>
      </c>
      <c r="D77" s="33" t="s">
        <v>29</v>
      </c>
      <c r="E77" s="27">
        <v>392</v>
      </c>
      <c r="F77" s="26">
        <f t="shared" si="9"/>
        <v>431.20000000000005</v>
      </c>
      <c r="G77" s="83">
        <f>G76</f>
        <v>28350</v>
      </c>
      <c r="H77" s="84">
        <f t="shared" si="7"/>
        <v>11113200</v>
      </c>
      <c r="I77" s="85">
        <f t="shared" si="10"/>
        <v>12557916</v>
      </c>
      <c r="J77" s="86">
        <f t="shared" si="5"/>
        <v>26000</v>
      </c>
      <c r="K77" s="85">
        <f t="shared" si="11"/>
        <v>1293600.0000000002</v>
      </c>
      <c r="L77" s="27" t="s">
        <v>39</v>
      </c>
    </row>
    <row r="78" spans="1:13" hidden="1" x14ac:dyDescent="0.3">
      <c r="A78" s="25">
        <v>77</v>
      </c>
      <c r="B78" s="26">
        <v>1604</v>
      </c>
      <c r="C78" s="26">
        <v>16</v>
      </c>
      <c r="D78" s="33" t="s">
        <v>12</v>
      </c>
      <c r="E78" s="27">
        <v>624</v>
      </c>
      <c r="F78" s="26">
        <f t="shared" si="9"/>
        <v>686.40000000000009</v>
      </c>
      <c r="G78" s="83">
        <f>G77</f>
        <v>28350</v>
      </c>
      <c r="H78" s="84">
        <f t="shared" si="7"/>
        <v>17690400</v>
      </c>
      <c r="I78" s="85">
        <f t="shared" si="10"/>
        <v>19990152</v>
      </c>
      <c r="J78" s="86">
        <f t="shared" si="5"/>
        <v>41500</v>
      </c>
      <c r="K78" s="85">
        <f t="shared" si="11"/>
        <v>2059200.0000000002</v>
      </c>
      <c r="L78" s="27" t="s">
        <v>39</v>
      </c>
    </row>
    <row r="79" spans="1:13" hidden="1" x14ac:dyDescent="0.3">
      <c r="A79" s="25">
        <v>78</v>
      </c>
      <c r="B79" s="26">
        <v>1605</v>
      </c>
      <c r="C79" s="26">
        <v>16</v>
      </c>
      <c r="D79" s="27" t="s">
        <v>12</v>
      </c>
      <c r="E79" s="27">
        <v>624</v>
      </c>
      <c r="F79" s="26">
        <f t="shared" si="9"/>
        <v>686.40000000000009</v>
      </c>
      <c r="G79" s="83">
        <f>G78</f>
        <v>28350</v>
      </c>
      <c r="H79" s="84">
        <f t="shared" si="7"/>
        <v>17690400</v>
      </c>
      <c r="I79" s="85">
        <f t="shared" si="10"/>
        <v>19990152</v>
      </c>
      <c r="J79" s="86">
        <f t="shared" si="5"/>
        <v>41500</v>
      </c>
      <c r="K79" s="85">
        <f t="shared" si="11"/>
        <v>2059200.0000000002</v>
      </c>
      <c r="L79" s="27" t="s">
        <v>39</v>
      </c>
    </row>
    <row r="80" spans="1:13" s="59" customFormat="1" hidden="1" x14ac:dyDescent="0.3">
      <c r="A80" s="117" t="s">
        <v>3</v>
      </c>
      <c r="B80" s="117"/>
      <c r="C80" s="117"/>
      <c r="D80" s="117"/>
      <c r="E80" s="32">
        <f>SUM(E2:E79)</f>
        <v>45172</v>
      </c>
      <c r="F80" s="32">
        <f>SUM(F2:F79)</f>
        <v>49689.200000000048</v>
      </c>
      <c r="G80" s="83"/>
      <c r="H80" s="87">
        <f t="shared" ref="H80:I80" si="12">SUM(H2:H79)</f>
        <v>640196820</v>
      </c>
      <c r="I80" s="88">
        <f t="shared" si="12"/>
        <v>723422406</v>
      </c>
      <c r="J80" s="89"/>
      <c r="K80" s="88">
        <f>SUM(K2:K79)</f>
        <v>149067600</v>
      </c>
      <c r="L80" s="61"/>
    </row>
  </sheetData>
  <autoFilter ref="E1:E80" xr:uid="{E53CC638-BE3E-404D-9A0F-28A30D59E949}">
    <filterColumn colId="0">
      <filters>
        <filter val="781"/>
      </filters>
    </filterColumn>
  </autoFilter>
  <mergeCells count="1">
    <mergeCell ref="A80:D8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215A8-5644-4C94-873A-F76AA11AB6CD}">
  <sheetPr filterMode="1"/>
  <dimension ref="A1:M44"/>
  <sheetViews>
    <sheetView topLeftCell="A20" zoomScale="160" zoomScaleNormal="160" workbookViewId="0">
      <selection activeCell="E11" sqref="E11:E43"/>
    </sheetView>
  </sheetViews>
  <sheetFormatPr defaultRowHeight="16.5" x14ac:dyDescent="0.3"/>
  <cols>
    <col min="1" max="1" width="4" style="29" customWidth="1"/>
    <col min="2" max="2" width="5.140625" style="29" customWidth="1"/>
    <col min="3" max="3" width="4.7109375" style="29" customWidth="1"/>
    <col min="4" max="4" width="6.140625" style="30" customWidth="1"/>
    <col min="5" max="5" width="7.140625" style="31" customWidth="1"/>
    <col min="6" max="6" width="5.85546875" style="59" customWidth="1"/>
    <col min="7" max="7" width="6.7109375" style="5" customWidth="1"/>
    <col min="8" max="8" width="12.140625" style="5" customWidth="1"/>
    <col min="9" max="9" width="11" style="5" customWidth="1"/>
    <col min="10" max="10" width="7.7109375" style="5" customWidth="1"/>
    <col min="11" max="11" width="9.85546875" style="5" customWidth="1"/>
    <col min="12" max="12" width="9.140625" style="62"/>
    <col min="13" max="13" width="10.42578125" style="5" bestFit="1" customWidth="1"/>
    <col min="14" max="16384" width="9.140625" style="5"/>
  </cols>
  <sheetData>
    <row r="1" spans="1:13" s="59" customFormat="1" ht="60.75" customHeight="1" x14ac:dyDescent="0.3">
      <c r="A1" s="21" t="s">
        <v>1</v>
      </c>
      <c r="B1" s="22" t="s">
        <v>0</v>
      </c>
      <c r="C1" s="22" t="s">
        <v>2</v>
      </c>
      <c r="D1" s="22" t="s">
        <v>11</v>
      </c>
      <c r="E1" s="22" t="s">
        <v>75</v>
      </c>
      <c r="F1" s="23" t="s">
        <v>13</v>
      </c>
      <c r="G1" s="80" t="s">
        <v>76</v>
      </c>
      <c r="H1" s="81" t="s">
        <v>58</v>
      </c>
      <c r="I1" s="82" t="s">
        <v>62</v>
      </c>
      <c r="J1" s="82" t="s">
        <v>60</v>
      </c>
      <c r="K1" s="82" t="s">
        <v>61</v>
      </c>
      <c r="L1" s="82" t="s">
        <v>81</v>
      </c>
    </row>
    <row r="2" spans="1:13" x14ac:dyDescent="0.3">
      <c r="A2" s="25">
        <v>1</v>
      </c>
      <c r="B2" s="26">
        <v>103</v>
      </c>
      <c r="C2" s="26">
        <v>1</v>
      </c>
      <c r="D2" s="33" t="s">
        <v>29</v>
      </c>
      <c r="E2" s="27">
        <v>392</v>
      </c>
      <c r="F2" s="26">
        <f t="shared" ref="F2:F7" si="0">E2*1.1</f>
        <v>431.20000000000005</v>
      </c>
      <c r="G2" s="94">
        <v>27000</v>
      </c>
      <c r="H2" s="84">
        <f t="shared" ref="H2:H7" si="1">E2*G2</f>
        <v>10584000</v>
      </c>
      <c r="I2" s="85">
        <f t="shared" ref="I2:I30" si="2">ROUND(H2*1.13,0)</f>
        <v>11959920</v>
      </c>
      <c r="J2" s="86">
        <f t="shared" ref="J2:J29" si="3">MROUND((I2*0.025/12),500)</f>
        <v>25000</v>
      </c>
      <c r="K2" s="85">
        <f t="shared" ref="K2:K30" si="4">F2*3000</f>
        <v>1293600.0000000002</v>
      </c>
      <c r="L2" s="27" t="s">
        <v>39</v>
      </c>
      <c r="M2" s="60"/>
    </row>
    <row r="3" spans="1:13" hidden="1" x14ac:dyDescent="0.3">
      <c r="A3" s="25">
        <v>2</v>
      </c>
      <c r="B3" s="26">
        <v>203</v>
      </c>
      <c r="C3" s="26">
        <v>2</v>
      </c>
      <c r="D3" s="33" t="s">
        <v>29</v>
      </c>
      <c r="E3" s="27">
        <v>392</v>
      </c>
      <c r="F3" s="26">
        <f t="shared" si="0"/>
        <v>431.20000000000005</v>
      </c>
      <c r="G3" s="95">
        <v>27090</v>
      </c>
      <c r="H3" s="84">
        <f t="shared" si="1"/>
        <v>10619280</v>
      </c>
      <c r="I3" s="85">
        <f t="shared" si="2"/>
        <v>11999786</v>
      </c>
      <c r="J3" s="86">
        <f t="shared" si="3"/>
        <v>25000</v>
      </c>
      <c r="K3" s="85">
        <f t="shared" si="4"/>
        <v>1293600.0000000002</v>
      </c>
      <c r="L3" s="27" t="s">
        <v>39</v>
      </c>
    </row>
    <row r="4" spans="1:13" hidden="1" x14ac:dyDescent="0.3">
      <c r="A4" s="25">
        <v>3</v>
      </c>
      <c r="B4" s="26">
        <v>303</v>
      </c>
      <c r="C4" s="26">
        <v>3</v>
      </c>
      <c r="D4" s="33" t="s">
        <v>29</v>
      </c>
      <c r="E4" s="27">
        <v>392</v>
      </c>
      <c r="F4" s="26">
        <f t="shared" si="0"/>
        <v>431.20000000000005</v>
      </c>
      <c r="G4" s="95">
        <v>27180</v>
      </c>
      <c r="H4" s="84">
        <f t="shared" si="1"/>
        <v>10654560</v>
      </c>
      <c r="I4" s="85">
        <f t="shared" si="2"/>
        <v>12039653</v>
      </c>
      <c r="J4" s="86">
        <f t="shared" si="3"/>
        <v>25000</v>
      </c>
      <c r="K4" s="85">
        <f t="shared" si="4"/>
        <v>1293600.0000000002</v>
      </c>
      <c r="L4" s="27" t="s">
        <v>39</v>
      </c>
    </row>
    <row r="5" spans="1:13" hidden="1" x14ac:dyDescent="0.3">
      <c r="A5" s="25">
        <v>4</v>
      </c>
      <c r="B5" s="26">
        <v>403</v>
      </c>
      <c r="C5" s="26">
        <v>4</v>
      </c>
      <c r="D5" s="33" t="s">
        <v>29</v>
      </c>
      <c r="E5" s="27">
        <v>392</v>
      </c>
      <c r="F5" s="26">
        <f t="shared" si="0"/>
        <v>431.20000000000005</v>
      </c>
      <c r="G5" s="95">
        <v>27270</v>
      </c>
      <c r="H5" s="84">
        <f t="shared" si="1"/>
        <v>10689840</v>
      </c>
      <c r="I5" s="85">
        <f t="shared" si="2"/>
        <v>12079519</v>
      </c>
      <c r="J5" s="86">
        <f t="shared" si="3"/>
        <v>25000</v>
      </c>
      <c r="K5" s="85">
        <f t="shared" si="4"/>
        <v>1293600.0000000002</v>
      </c>
      <c r="L5" s="27" t="s">
        <v>39</v>
      </c>
    </row>
    <row r="6" spans="1:13" hidden="1" x14ac:dyDescent="0.3">
      <c r="A6" s="25">
        <v>5</v>
      </c>
      <c r="B6" s="26">
        <v>503</v>
      </c>
      <c r="C6" s="26">
        <v>5</v>
      </c>
      <c r="D6" s="33" t="s">
        <v>29</v>
      </c>
      <c r="E6" s="27">
        <v>392</v>
      </c>
      <c r="F6" s="26">
        <f t="shared" si="0"/>
        <v>431.20000000000005</v>
      </c>
      <c r="G6" s="95">
        <v>27360</v>
      </c>
      <c r="H6" s="84">
        <f t="shared" si="1"/>
        <v>10725120</v>
      </c>
      <c r="I6" s="85">
        <f t="shared" si="2"/>
        <v>12119386</v>
      </c>
      <c r="J6" s="86">
        <f t="shared" si="3"/>
        <v>25000</v>
      </c>
      <c r="K6" s="85">
        <f t="shared" si="4"/>
        <v>1293600.0000000002</v>
      </c>
      <c r="L6" s="27" t="s">
        <v>39</v>
      </c>
    </row>
    <row r="7" spans="1:13" hidden="1" x14ac:dyDescent="0.3">
      <c r="A7" s="25">
        <v>6</v>
      </c>
      <c r="B7" s="26">
        <v>603</v>
      </c>
      <c r="C7" s="26">
        <v>6</v>
      </c>
      <c r="D7" s="33" t="s">
        <v>29</v>
      </c>
      <c r="E7" s="27">
        <v>392</v>
      </c>
      <c r="F7" s="26">
        <f t="shared" si="0"/>
        <v>431.20000000000005</v>
      </c>
      <c r="G7" s="95">
        <v>27450</v>
      </c>
      <c r="H7" s="84">
        <f t="shared" si="1"/>
        <v>10760400</v>
      </c>
      <c r="I7" s="85">
        <f t="shared" si="2"/>
        <v>12159252</v>
      </c>
      <c r="J7" s="86">
        <f t="shared" si="3"/>
        <v>25500</v>
      </c>
      <c r="K7" s="85">
        <f t="shared" si="4"/>
        <v>1293600.0000000002</v>
      </c>
      <c r="L7" s="27" t="s">
        <v>39</v>
      </c>
      <c r="M7" s="60"/>
    </row>
    <row r="8" spans="1:13" hidden="1" x14ac:dyDescent="0.3">
      <c r="A8" s="25">
        <v>7</v>
      </c>
      <c r="B8" s="26">
        <v>703</v>
      </c>
      <c r="C8" s="26">
        <v>7</v>
      </c>
      <c r="D8" s="33" t="s">
        <v>29</v>
      </c>
      <c r="E8" s="27">
        <v>392</v>
      </c>
      <c r="F8" s="26">
        <f t="shared" ref="F8:F14" si="5">E8*1.1</f>
        <v>431.20000000000005</v>
      </c>
      <c r="G8" s="95">
        <v>27540</v>
      </c>
      <c r="H8" s="84">
        <f t="shared" ref="H8:H43" si="6">E8*G8</f>
        <v>10795680</v>
      </c>
      <c r="I8" s="85">
        <f t="shared" si="2"/>
        <v>12199118</v>
      </c>
      <c r="J8" s="86">
        <f t="shared" si="3"/>
        <v>25500</v>
      </c>
      <c r="K8" s="85">
        <f t="shared" si="4"/>
        <v>1293600.0000000002</v>
      </c>
      <c r="L8" s="27" t="s">
        <v>39</v>
      </c>
    </row>
    <row r="9" spans="1:13" hidden="1" x14ac:dyDescent="0.3">
      <c r="A9" s="25">
        <v>8</v>
      </c>
      <c r="B9" s="26">
        <v>803</v>
      </c>
      <c r="C9" s="26">
        <v>8</v>
      </c>
      <c r="D9" s="33" t="s">
        <v>29</v>
      </c>
      <c r="E9" s="33">
        <v>392</v>
      </c>
      <c r="F9" s="26">
        <f t="shared" si="5"/>
        <v>431.20000000000005</v>
      </c>
      <c r="G9" s="95">
        <v>27630</v>
      </c>
      <c r="H9" s="84">
        <f t="shared" si="6"/>
        <v>10830960</v>
      </c>
      <c r="I9" s="85">
        <f t="shared" si="2"/>
        <v>12238985</v>
      </c>
      <c r="J9" s="86">
        <f t="shared" si="3"/>
        <v>25500</v>
      </c>
      <c r="K9" s="85">
        <f t="shared" si="4"/>
        <v>1293600.0000000002</v>
      </c>
      <c r="L9" s="27" t="s">
        <v>39</v>
      </c>
    </row>
    <row r="10" spans="1:13" hidden="1" x14ac:dyDescent="0.3">
      <c r="A10" s="25">
        <v>9</v>
      </c>
      <c r="B10" s="26">
        <v>903</v>
      </c>
      <c r="C10" s="26">
        <v>9</v>
      </c>
      <c r="D10" s="33" t="s">
        <v>29</v>
      </c>
      <c r="E10" s="27">
        <v>392</v>
      </c>
      <c r="F10" s="26">
        <f t="shared" si="5"/>
        <v>431.20000000000005</v>
      </c>
      <c r="G10" s="95">
        <v>27720</v>
      </c>
      <c r="H10" s="84">
        <f t="shared" si="6"/>
        <v>10866240</v>
      </c>
      <c r="I10" s="85">
        <f t="shared" si="2"/>
        <v>12278851</v>
      </c>
      <c r="J10" s="86">
        <f t="shared" si="3"/>
        <v>25500</v>
      </c>
      <c r="K10" s="85">
        <f t="shared" si="4"/>
        <v>1293600.0000000002</v>
      </c>
      <c r="L10" s="27" t="s">
        <v>39</v>
      </c>
    </row>
    <row r="11" spans="1:13" x14ac:dyDescent="0.3">
      <c r="A11" s="25">
        <v>10</v>
      </c>
      <c r="B11" s="26">
        <v>1002</v>
      </c>
      <c r="C11" s="26">
        <v>10</v>
      </c>
      <c r="D11" s="33" t="s">
        <v>12</v>
      </c>
      <c r="E11" s="27">
        <v>624</v>
      </c>
      <c r="F11" s="26">
        <f t="shared" si="5"/>
        <v>686.40000000000009</v>
      </c>
      <c r="G11" s="95">
        <v>27810</v>
      </c>
      <c r="H11" s="84">
        <f t="shared" si="6"/>
        <v>17353440</v>
      </c>
      <c r="I11" s="85">
        <f t="shared" si="2"/>
        <v>19609387</v>
      </c>
      <c r="J11" s="86">
        <f t="shared" si="3"/>
        <v>41000</v>
      </c>
      <c r="K11" s="85">
        <f t="shared" si="4"/>
        <v>2059200.0000000002</v>
      </c>
      <c r="L11" s="27" t="s">
        <v>39</v>
      </c>
    </row>
    <row r="12" spans="1:13" hidden="1" x14ac:dyDescent="0.3">
      <c r="A12" s="25">
        <v>11</v>
      </c>
      <c r="B12" s="26">
        <v>1003</v>
      </c>
      <c r="C12" s="26">
        <v>10</v>
      </c>
      <c r="D12" s="33" t="s">
        <v>29</v>
      </c>
      <c r="E12" s="27">
        <v>392</v>
      </c>
      <c r="F12" s="26">
        <f t="shared" si="5"/>
        <v>431.20000000000005</v>
      </c>
      <c r="G12" s="95">
        <v>27810</v>
      </c>
      <c r="H12" s="84">
        <f t="shared" si="6"/>
        <v>10901520</v>
      </c>
      <c r="I12" s="85">
        <f t="shared" si="2"/>
        <v>12318718</v>
      </c>
      <c r="J12" s="86">
        <f t="shared" si="3"/>
        <v>25500</v>
      </c>
      <c r="K12" s="85">
        <f t="shared" si="4"/>
        <v>1293600.0000000002</v>
      </c>
      <c r="L12" s="27" t="s">
        <v>39</v>
      </c>
    </row>
    <row r="13" spans="1:13" x14ac:dyDescent="0.3">
      <c r="A13" s="25">
        <v>12</v>
      </c>
      <c r="B13" s="26">
        <v>1004</v>
      </c>
      <c r="C13" s="26">
        <v>10</v>
      </c>
      <c r="D13" s="33" t="s">
        <v>12</v>
      </c>
      <c r="E13" s="27">
        <v>624</v>
      </c>
      <c r="F13" s="26">
        <f t="shared" si="5"/>
        <v>686.40000000000009</v>
      </c>
      <c r="G13" s="95">
        <v>27810</v>
      </c>
      <c r="H13" s="84">
        <f t="shared" si="6"/>
        <v>17353440</v>
      </c>
      <c r="I13" s="85">
        <f t="shared" si="2"/>
        <v>19609387</v>
      </c>
      <c r="J13" s="86">
        <f t="shared" si="3"/>
        <v>41000</v>
      </c>
      <c r="K13" s="85">
        <f t="shared" si="4"/>
        <v>2059200.0000000002</v>
      </c>
      <c r="L13" s="27" t="s">
        <v>39</v>
      </c>
    </row>
    <row r="14" spans="1:13" x14ac:dyDescent="0.3">
      <c r="A14" s="25">
        <v>13</v>
      </c>
      <c r="B14" s="26">
        <v>1005</v>
      </c>
      <c r="C14" s="26">
        <v>10</v>
      </c>
      <c r="D14" s="27" t="s">
        <v>12</v>
      </c>
      <c r="E14" s="27">
        <v>624</v>
      </c>
      <c r="F14" s="26">
        <f t="shared" si="5"/>
        <v>686.40000000000009</v>
      </c>
      <c r="G14" s="95">
        <v>27810</v>
      </c>
      <c r="H14" s="84">
        <f t="shared" si="6"/>
        <v>17353440</v>
      </c>
      <c r="I14" s="85">
        <f t="shared" si="2"/>
        <v>19609387</v>
      </c>
      <c r="J14" s="86">
        <f t="shared" si="3"/>
        <v>41000</v>
      </c>
      <c r="K14" s="85">
        <f t="shared" si="4"/>
        <v>2059200.0000000002</v>
      </c>
      <c r="L14" s="27" t="s">
        <v>39</v>
      </c>
    </row>
    <row r="15" spans="1:13" x14ac:dyDescent="0.3">
      <c r="A15" s="25">
        <v>14</v>
      </c>
      <c r="B15" s="26">
        <v>1101</v>
      </c>
      <c r="C15" s="26">
        <v>11</v>
      </c>
      <c r="D15" s="33" t="s">
        <v>12</v>
      </c>
      <c r="E15" s="27">
        <v>624</v>
      </c>
      <c r="F15" s="26">
        <f>E15*1.1</f>
        <v>686.40000000000009</v>
      </c>
      <c r="G15" s="95">
        <v>27900</v>
      </c>
      <c r="H15" s="84">
        <f t="shared" si="6"/>
        <v>17409600</v>
      </c>
      <c r="I15" s="85">
        <f t="shared" si="2"/>
        <v>19672848</v>
      </c>
      <c r="J15" s="86">
        <f t="shared" si="3"/>
        <v>41000</v>
      </c>
      <c r="K15" s="85">
        <f t="shared" si="4"/>
        <v>2059200.0000000002</v>
      </c>
      <c r="L15" s="27" t="s">
        <v>39</v>
      </c>
    </row>
    <row r="16" spans="1:13" x14ac:dyDescent="0.3">
      <c r="A16" s="25">
        <v>15</v>
      </c>
      <c r="B16" s="26">
        <v>1102</v>
      </c>
      <c r="C16" s="26">
        <v>11</v>
      </c>
      <c r="D16" s="33" t="s">
        <v>12</v>
      </c>
      <c r="E16" s="27">
        <v>624</v>
      </c>
      <c r="F16" s="26">
        <f>E16*1.1</f>
        <v>686.40000000000009</v>
      </c>
      <c r="G16" s="95">
        <v>27900</v>
      </c>
      <c r="H16" s="84">
        <f t="shared" si="6"/>
        <v>17409600</v>
      </c>
      <c r="I16" s="85">
        <f t="shared" si="2"/>
        <v>19672848</v>
      </c>
      <c r="J16" s="86">
        <f t="shared" si="3"/>
        <v>41000</v>
      </c>
      <c r="K16" s="85">
        <f t="shared" si="4"/>
        <v>2059200.0000000002</v>
      </c>
      <c r="L16" s="27" t="s">
        <v>39</v>
      </c>
    </row>
    <row r="17" spans="1:12" hidden="1" x14ac:dyDescent="0.3">
      <c r="A17" s="25">
        <v>16</v>
      </c>
      <c r="B17" s="26">
        <v>1103</v>
      </c>
      <c r="C17" s="26">
        <v>11</v>
      </c>
      <c r="D17" s="33" t="s">
        <v>29</v>
      </c>
      <c r="E17" s="27">
        <v>392</v>
      </c>
      <c r="F17" s="26">
        <f t="shared" ref="F17:F29" si="7">E17*1.1</f>
        <v>431.20000000000005</v>
      </c>
      <c r="G17" s="95">
        <v>27900</v>
      </c>
      <c r="H17" s="84">
        <f t="shared" si="6"/>
        <v>10936800</v>
      </c>
      <c r="I17" s="85">
        <f t="shared" si="2"/>
        <v>12358584</v>
      </c>
      <c r="J17" s="86">
        <f t="shared" si="3"/>
        <v>25500</v>
      </c>
      <c r="K17" s="85">
        <f t="shared" si="4"/>
        <v>1293600.0000000002</v>
      </c>
      <c r="L17" s="27" t="s">
        <v>39</v>
      </c>
    </row>
    <row r="18" spans="1:12" x14ac:dyDescent="0.3">
      <c r="A18" s="25">
        <v>17</v>
      </c>
      <c r="B18" s="26">
        <v>1104</v>
      </c>
      <c r="C18" s="26">
        <v>11</v>
      </c>
      <c r="D18" s="33" t="s">
        <v>12</v>
      </c>
      <c r="E18" s="27">
        <v>624</v>
      </c>
      <c r="F18" s="26">
        <f t="shared" si="7"/>
        <v>686.40000000000009</v>
      </c>
      <c r="G18" s="95">
        <v>27900</v>
      </c>
      <c r="H18" s="84">
        <f t="shared" si="6"/>
        <v>17409600</v>
      </c>
      <c r="I18" s="85">
        <f t="shared" si="2"/>
        <v>19672848</v>
      </c>
      <c r="J18" s="86">
        <f t="shared" si="3"/>
        <v>41000</v>
      </c>
      <c r="K18" s="85">
        <f t="shared" si="4"/>
        <v>2059200.0000000002</v>
      </c>
      <c r="L18" s="27" t="s">
        <v>39</v>
      </c>
    </row>
    <row r="19" spans="1:12" x14ac:dyDescent="0.3">
      <c r="A19" s="25">
        <v>18</v>
      </c>
      <c r="B19" s="26">
        <v>1105</v>
      </c>
      <c r="C19" s="26">
        <v>11</v>
      </c>
      <c r="D19" s="27" t="s">
        <v>12</v>
      </c>
      <c r="E19" s="27">
        <v>624</v>
      </c>
      <c r="F19" s="26">
        <f t="shared" si="7"/>
        <v>686.40000000000009</v>
      </c>
      <c r="G19" s="95">
        <v>27900</v>
      </c>
      <c r="H19" s="84">
        <f t="shared" si="6"/>
        <v>17409600</v>
      </c>
      <c r="I19" s="85">
        <f t="shared" si="2"/>
        <v>19672848</v>
      </c>
      <c r="J19" s="86">
        <f t="shared" si="3"/>
        <v>41000</v>
      </c>
      <c r="K19" s="85">
        <f t="shared" si="4"/>
        <v>2059200.0000000002</v>
      </c>
      <c r="L19" s="27" t="s">
        <v>39</v>
      </c>
    </row>
    <row r="20" spans="1:12" x14ac:dyDescent="0.3">
      <c r="A20" s="25">
        <v>19</v>
      </c>
      <c r="B20" s="26">
        <v>1201</v>
      </c>
      <c r="C20" s="26">
        <v>12</v>
      </c>
      <c r="D20" s="33" t="s">
        <v>12</v>
      </c>
      <c r="E20" s="27">
        <v>624</v>
      </c>
      <c r="F20" s="26">
        <f t="shared" si="7"/>
        <v>686.40000000000009</v>
      </c>
      <c r="G20" s="95">
        <v>27990</v>
      </c>
      <c r="H20" s="84">
        <f t="shared" si="6"/>
        <v>17465760</v>
      </c>
      <c r="I20" s="85">
        <f t="shared" si="2"/>
        <v>19736309</v>
      </c>
      <c r="J20" s="86">
        <f t="shared" si="3"/>
        <v>41000</v>
      </c>
      <c r="K20" s="85">
        <f t="shared" si="4"/>
        <v>2059200.0000000002</v>
      </c>
      <c r="L20" s="27" t="s">
        <v>39</v>
      </c>
    </row>
    <row r="21" spans="1:12" x14ac:dyDescent="0.3">
      <c r="A21" s="25">
        <v>20</v>
      </c>
      <c r="B21" s="26">
        <v>1202</v>
      </c>
      <c r="C21" s="26">
        <v>12</v>
      </c>
      <c r="D21" s="33" t="s">
        <v>12</v>
      </c>
      <c r="E21" s="27">
        <v>624</v>
      </c>
      <c r="F21" s="26">
        <f t="shared" si="7"/>
        <v>686.40000000000009</v>
      </c>
      <c r="G21" s="95">
        <v>27990</v>
      </c>
      <c r="H21" s="84">
        <f t="shared" si="6"/>
        <v>17465760</v>
      </c>
      <c r="I21" s="85">
        <f t="shared" si="2"/>
        <v>19736309</v>
      </c>
      <c r="J21" s="86">
        <f t="shared" si="3"/>
        <v>41000</v>
      </c>
      <c r="K21" s="85">
        <f t="shared" si="4"/>
        <v>2059200.0000000002</v>
      </c>
      <c r="L21" s="27" t="s">
        <v>39</v>
      </c>
    </row>
    <row r="22" spans="1:12" hidden="1" x14ac:dyDescent="0.3">
      <c r="A22" s="25">
        <v>21</v>
      </c>
      <c r="B22" s="26">
        <v>1203</v>
      </c>
      <c r="C22" s="26">
        <v>12</v>
      </c>
      <c r="D22" s="33" t="s">
        <v>29</v>
      </c>
      <c r="E22" s="27">
        <v>392</v>
      </c>
      <c r="F22" s="26">
        <f t="shared" si="7"/>
        <v>431.20000000000005</v>
      </c>
      <c r="G22" s="95">
        <v>27990</v>
      </c>
      <c r="H22" s="84">
        <f t="shared" si="6"/>
        <v>10972080</v>
      </c>
      <c r="I22" s="85">
        <f t="shared" si="2"/>
        <v>12398450</v>
      </c>
      <c r="J22" s="86">
        <f t="shared" si="3"/>
        <v>26000</v>
      </c>
      <c r="K22" s="85">
        <f t="shared" si="4"/>
        <v>1293600.0000000002</v>
      </c>
      <c r="L22" s="27" t="s">
        <v>39</v>
      </c>
    </row>
    <row r="23" spans="1:12" x14ac:dyDescent="0.3">
      <c r="A23" s="25">
        <v>22</v>
      </c>
      <c r="B23" s="26">
        <v>1204</v>
      </c>
      <c r="C23" s="26">
        <v>12</v>
      </c>
      <c r="D23" s="33" t="s">
        <v>12</v>
      </c>
      <c r="E23" s="27">
        <v>624</v>
      </c>
      <c r="F23" s="26">
        <f t="shared" si="7"/>
        <v>686.40000000000009</v>
      </c>
      <c r="G23" s="95">
        <v>27990</v>
      </c>
      <c r="H23" s="84">
        <f t="shared" si="6"/>
        <v>17465760</v>
      </c>
      <c r="I23" s="85">
        <f t="shared" si="2"/>
        <v>19736309</v>
      </c>
      <c r="J23" s="86">
        <f t="shared" si="3"/>
        <v>41000</v>
      </c>
      <c r="K23" s="85">
        <f t="shared" si="4"/>
        <v>2059200.0000000002</v>
      </c>
      <c r="L23" s="27" t="s">
        <v>39</v>
      </c>
    </row>
    <row r="24" spans="1:12" x14ac:dyDescent="0.3">
      <c r="A24" s="25">
        <v>23</v>
      </c>
      <c r="B24" s="26">
        <v>1205</v>
      </c>
      <c r="C24" s="26">
        <v>12</v>
      </c>
      <c r="D24" s="27" t="s">
        <v>12</v>
      </c>
      <c r="E24" s="27">
        <v>624</v>
      </c>
      <c r="F24" s="26">
        <f t="shared" si="7"/>
        <v>686.40000000000009</v>
      </c>
      <c r="G24" s="95">
        <v>27990</v>
      </c>
      <c r="H24" s="84">
        <f t="shared" si="6"/>
        <v>17465760</v>
      </c>
      <c r="I24" s="85">
        <f t="shared" si="2"/>
        <v>19736309</v>
      </c>
      <c r="J24" s="86">
        <f t="shared" si="3"/>
        <v>41000</v>
      </c>
      <c r="K24" s="85">
        <f t="shared" si="4"/>
        <v>2059200.0000000002</v>
      </c>
      <c r="L24" s="27" t="s">
        <v>39</v>
      </c>
    </row>
    <row r="25" spans="1:12" x14ac:dyDescent="0.3">
      <c r="A25" s="25">
        <v>24</v>
      </c>
      <c r="B25" s="26">
        <v>1301</v>
      </c>
      <c r="C25" s="26">
        <v>13</v>
      </c>
      <c r="D25" s="33" t="s">
        <v>12</v>
      </c>
      <c r="E25" s="27">
        <v>624</v>
      </c>
      <c r="F25" s="26">
        <f t="shared" si="7"/>
        <v>686.40000000000009</v>
      </c>
      <c r="G25" s="95">
        <v>28080</v>
      </c>
      <c r="H25" s="84">
        <f t="shared" si="6"/>
        <v>17521920</v>
      </c>
      <c r="I25" s="85">
        <f t="shared" si="2"/>
        <v>19799770</v>
      </c>
      <c r="J25" s="86">
        <f t="shared" si="3"/>
        <v>41000</v>
      </c>
      <c r="K25" s="85">
        <f t="shared" si="4"/>
        <v>2059200.0000000002</v>
      </c>
      <c r="L25" s="27" t="s">
        <v>39</v>
      </c>
    </row>
    <row r="26" spans="1:12" x14ac:dyDescent="0.3">
      <c r="A26" s="25">
        <v>25</v>
      </c>
      <c r="B26" s="26">
        <v>1302</v>
      </c>
      <c r="C26" s="26">
        <v>13</v>
      </c>
      <c r="D26" s="33" t="s">
        <v>12</v>
      </c>
      <c r="E26" s="27">
        <v>624</v>
      </c>
      <c r="F26" s="26">
        <f t="shared" si="7"/>
        <v>686.40000000000009</v>
      </c>
      <c r="G26" s="95">
        <v>28080</v>
      </c>
      <c r="H26" s="84">
        <f t="shared" si="6"/>
        <v>17521920</v>
      </c>
      <c r="I26" s="85">
        <f t="shared" si="2"/>
        <v>19799770</v>
      </c>
      <c r="J26" s="86">
        <f t="shared" si="3"/>
        <v>41000</v>
      </c>
      <c r="K26" s="85">
        <f t="shared" si="4"/>
        <v>2059200.0000000002</v>
      </c>
      <c r="L26" s="27" t="s">
        <v>39</v>
      </c>
    </row>
    <row r="27" spans="1:12" hidden="1" x14ac:dyDescent="0.3">
      <c r="A27" s="25">
        <v>26</v>
      </c>
      <c r="B27" s="26">
        <v>1303</v>
      </c>
      <c r="C27" s="26">
        <v>13</v>
      </c>
      <c r="D27" s="33" t="s">
        <v>29</v>
      </c>
      <c r="E27" s="27">
        <v>392</v>
      </c>
      <c r="F27" s="26">
        <f t="shared" si="7"/>
        <v>431.20000000000005</v>
      </c>
      <c r="G27" s="95">
        <v>28080</v>
      </c>
      <c r="H27" s="84">
        <f t="shared" si="6"/>
        <v>11007360</v>
      </c>
      <c r="I27" s="85">
        <f t="shared" si="2"/>
        <v>12438317</v>
      </c>
      <c r="J27" s="86">
        <f t="shared" si="3"/>
        <v>26000</v>
      </c>
      <c r="K27" s="85">
        <f t="shared" si="4"/>
        <v>1293600.0000000002</v>
      </c>
      <c r="L27" s="27" t="s">
        <v>39</v>
      </c>
    </row>
    <row r="28" spans="1:12" x14ac:dyDescent="0.3">
      <c r="A28" s="25">
        <v>27</v>
      </c>
      <c r="B28" s="26">
        <v>1304</v>
      </c>
      <c r="C28" s="26">
        <v>13</v>
      </c>
      <c r="D28" s="33" t="s">
        <v>12</v>
      </c>
      <c r="E28" s="27">
        <v>624</v>
      </c>
      <c r="F28" s="26">
        <f t="shared" si="7"/>
        <v>686.40000000000009</v>
      </c>
      <c r="G28" s="95">
        <v>28080</v>
      </c>
      <c r="H28" s="84">
        <f t="shared" si="6"/>
        <v>17521920</v>
      </c>
      <c r="I28" s="85">
        <f t="shared" si="2"/>
        <v>19799770</v>
      </c>
      <c r="J28" s="86">
        <f t="shared" si="3"/>
        <v>41000</v>
      </c>
      <c r="K28" s="85">
        <f t="shared" si="4"/>
        <v>2059200.0000000002</v>
      </c>
      <c r="L28" s="27" t="s">
        <v>39</v>
      </c>
    </row>
    <row r="29" spans="1:12" x14ac:dyDescent="0.3">
      <c r="A29" s="25">
        <v>28</v>
      </c>
      <c r="B29" s="26">
        <v>1305</v>
      </c>
      <c r="C29" s="26">
        <v>13</v>
      </c>
      <c r="D29" s="27" t="s">
        <v>12</v>
      </c>
      <c r="E29" s="27">
        <v>624</v>
      </c>
      <c r="F29" s="26">
        <f t="shared" si="7"/>
        <v>686.40000000000009</v>
      </c>
      <c r="G29" s="95">
        <v>28080</v>
      </c>
      <c r="H29" s="84">
        <f t="shared" si="6"/>
        <v>17521920</v>
      </c>
      <c r="I29" s="85">
        <f t="shared" si="2"/>
        <v>19799770</v>
      </c>
      <c r="J29" s="86">
        <f t="shared" si="3"/>
        <v>41000</v>
      </c>
      <c r="K29" s="85">
        <f t="shared" si="4"/>
        <v>2059200.0000000002</v>
      </c>
      <c r="L29" s="27" t="s">
        <v>39</v>
      </c>
    </row>
    <row r="30" spans="1:12" x14ac:dyDescent="0.3">
      <c r="A30" s="25">
        <v>29</v>
      </c>
      <c r="B30" s="26">
        <v>1401</v>
      </c>
      <c r="C30" s="26">
        <v>14</v>
      </c>
      <c r="D30" s="33" t="s">
        <v>12</v>
      </c>
      <c r="E30" s="27">
        <v>624</v>
      </c>
      <c r="F30" s="26">
        <f>E30*1.1</f>
        <v>686.40000000000009</v>
      </c>
      <c r="G30" s="95">
        <v>28170</v>
      </c>
      <c r="H30" s="84">
        <f t="shared" si="6"/>
        <v>17578080</v>
      </c>
      <c r="I30" s="85">
        <f t="shared" si="2"/>
        <v>19863230</v>
      </c>
      <c r="J30" s="86">
        <f t="shared" ref="J30:J43" si="8">MROUND((I30*0.025/12),500)</f>
        <v>41500</v>
      </c>
      <c r="K30" s="85">
        <f t="shared" si="4"/>
        <v>2059200.0000000002</v>
      </c>
      <c r="L30" s="27" t="s">
        <v>39</v>
      </c>
    </row>
    <row r="31" spans="1:12" x14ac:dyDescent="0.3">
      <c r="A31" s="25">
        <v>30</v>
      </c>
      <c r="B31" s="26">
        <v>1402</v>
      </c>
      <c r="C31" s="26">
        <v>14</v>
      </c>
      <c r="D31" s="33" t="s">
        <v>12</v>
      </c>
      <c r="E31" s="27">
        <v>624</v>
      </c>
      <c r="F31" s="26">
        <f>E31*1.1</f>
        <v>686.40000000000009</v>
      </c>
      <c r="G31" s="95">
        <v>28170</v>
      </c>
      <c r="H31" s="84">
        <f t="shared" si="6"/>
        <v>17578080</v>
      </c>
      <c r="I31" s="85">
        <f t="shared" ref="I31:I43" si="9">ROUND(H31*1.13,0)</f>
        <v>19863230</v>
      </c>
      <c r="J31" s="86">
        <f t="shared" si="8"/>
        <v>41500</v>
      </c>
      <c r="K31" s="85">
        <f t="shared" ref="K31:K43" si="10">F31*3000</f>
        <v>2059200.0000000002</v>
      </c>
      <c r="L31" s="27" t="s">
        <v>39</v>
      </c>
    </row>
    <row r="32" spans="1:12" hidden="1" x14ac:dyDescent="0.3">
      <c r="A32" s="25">
        <v>31</v>
      </c>
      <c r="B32" s="26">
        <v>1403</v>
      </c>
      <c r="C32" s="26">
        <v>14</v>
      </c>
      <c r="D32" s="33" t="s">
        <v>29</v>
      </c>
      <c r="E32" s="27">
        <v>392</v>
      </c>
      <c r="F32" s="26">
        <f t="shared" ref="F32:F43" si="11">E32*1.1</f>
        <v>431.20000000000005</v>
      </c>
      <c r="G32" s="95">
        <v>28170</v>
      </c>
      <c r="H32" s="84">
        <f t="shared" si="6"/>
        <v>11042640</v>
      </c>
      <c r="I32" s="85">
        <f t="shared" si="9"/>
        <v>12478183</v>
      </c>
      <c r="J32" s="86">
        <f t="shared" si="8"/>
        <v>26000</v>
      </c>
      <c r="K32" s="85">
        <f t="shared" si="10"/>
        <v>1293600.0000000002</v>
      </c>
      <c r="L32" s="27" t="s">
        <v>39</v>
      </c>
    </row>
    <row r="33" spans="1:13" x14ac:dyDescent="0.3">
      <c r="A33" s="25">
        <v>32</v>
      </c>
      <c r="B33" s="26">
        <v>1404</v>
      </c>
      <c r="C33" s="26">
        <v>14</v>
      </c>
      <c r="D33" s="33" t="s">
        <v>12</v>
      </c>
      <c r="E33" s="27">
        <v>624</v>
      </c>
      <c r="F33" s="26">
        <f t="shared" si="11"/>
        <v>686.40000000000009</v>
      </c>
      <c r="G33" s="95">
        <v>28170</v>
      </c>
      <c r="H33" s="84">
        <f t="shared" si="6"/>
        <v>17578080</v>
      </c>
      <c r="I33" s="85">
        <f t="shared" si="9"/>
        <v>19863230</v>
      </c>
      <c r="J33" s="86">
        <f t="shared" si="8"/>
        <v>41500</v>
      </c>
      <c r="K33" s="85">
        <f t="shared" si="10"/>
        <v>2059200.0000000002</v>
      </c>
      <c r="L33" s="27" t="s">
        <v>39</v>
      </c>
    </row>
    <row r="34" spans="1:13" x14ac:dyDescent="0.3">
      <c r="A34" s="25">
        <v>33</v>
      </c>
      <c r="B34" s="26">
        <v>1405</v>
      </c>
      <c r="C34" s="26">
        <v>14</v>
      </c>
      <c r="D34" s="27" t="s">
        <v>12</v>
      </c>
      <c r="E34" s="27">
        <v>624</v>
      </c>
      <c r="F34" s="26">
        <f t="shared" si="11"/>
        <v>686.40000000000009</v>
      </c>
      <c r="G34" s="95">
        <v>28170</v>
      </c>
      <c r="H34" s="84">
        <f t="shared" si="6"/>
        <v>17578080</v>
      </c>
      <c r="I34" s="85">
        <f t="shared" si="9"/>
        <v>19863230</v>
      </c>
      <c r="J34" s="86">
        <f t="shared" si="8"/>
        <v>41500</v>
      </c>
      <c r="K34" s="85">
        <f t="shared" si="10"/>
        <v>2059200.0000000002</v>
      </c>
      <c r="L34" s="27" t="s">
        <v>39</v>
      </c>
    </row>
    <row r="35" spans="1:13" x14ac:dyDescent="0.3">
      <c r="A35" s="25">
        <v>34</v>
      </c>
      <c r="B35" s="26">
        <v>1501</v>
      </c>
      <c r="C35" s="26">
        <v>15</v>
      </c>
      <c r="D35" s="33" t="s">
        <v>12</v>
      </c>
      <c r="E35" s="27">
        <v>624</v>
      </c>
      <c r="F35" s="26">
        <f t="shared" si="11"/>
        <v>686.40000000000009</v>
      </c>
      <c r="G35" s="95">
        <v>28260</v>
      </c>
      <c r="H35" s="84">
        <f t="shared" si="6"/>
        <v>17634240</v>
      </c>
      <c r="I35" s="85">
        <f t="shared" si="9"/>
        <v>19926691</v>
      </c>
      <c r="J35" s="86">
        <f t="shared" si="8"/>
        <v>41500</v>
      </c>
      <c r="K35" s="85">
        <f t="shared" si="10"/>
        <v>2059200.0000000002</v>
      </c>
      <c r="L35" s="27" t="s">
        <v>39</v>
      </c>
    </row>
    <row r="36" spans="1:13" hidden="1" x14ac:dyDescent="0.3">
      <c r="A36" s="25">
        <v>35</v>
      </c>
      <c r="B36" s="26">
        <v>1502</v>
      </c>
      <c r="C36" s="26">
        <v>15</v>
      </c>
      <c r="D36" s="33" t="s">
        <v>15</v>
      </c>
      <c r="E36" s="27">
        <v>781</v>
      </c>
      <c r="F36" s="26">
        <f t="shared" si="11"/>
        <v>859.1</v>
      </c>
      <c r="G36" s="95">
        <v>28260</v>
      </c>
      <c r="H36" s="84">
        <f t="shared" si="6"/>
        <v>22071060</v>
      </c>
      <c r="I36" s="85">
        <f t="shared" si="9"/>
        <v>24940298</v>
      </c>
      <c r="J36" s="86">
        <f t="shared" si="8"/>
        <v>52000</v>
      </c>
      <c r="K36" s="85">
        <f t="shared" si="10"/>
        <v>2577300</v>
      </c>
      <c r="L36" s="27" t="s">
        <v>39</v>
      </c>
    </row>
    <row r="37" spans="1:13" x14ac:dyDescent="0.3">
      <c r="A37" s="25">
        <v>36</v>
      </c>
      <c r="B37" s="26">
        <v>1504</v>
      </c>
      <c r="C37" s="26">
        <v>15</v>
      </c>
      <c r="D37" s="33" t="s">
        <v>12</v>
      </c>
      <c r="E37" s="27">
        <v>624</v>
      </c>
      <c r="F37" s="26">
        <f t="shared" si="11"/>
        <v>686.40000000000009</v>
      </c>
      <c r="G37" s="95">
        <v>28260</v>
      </c>
      <c r="H37" s="84">
        <f t="shared" si="6"/>
        <v>17634240</v>
      </c>
      <c r="I37" s="85">
        <f t="shared" si="9"/>
        <v>19926691</v>
      </c>
      <c r="J37" s="86">
        <f t="shared" si="8"/>
        <v>41500</v>
      </c>
      <c r="K37" s="85">
        <f t="shared" si="10"/>
        <v>2059200.0000000002</v>
      </c>
      <c r="L37" s="27" t="s">
        <v>39</v>
      </c>
      <c r="M37" s="60">
        <f>H37/F37</f>
        <v>25690.909090909088</v>
      </c>
    </row>
    <row r="38" spans="1:13" x14ac:dyDescent="0.3">
      <c r="A38" s="25">
        <v>37</v>
      </c>
      <c r="B38" s="26">
        <v>1505</v>
      </c>
      <c r="C38" s="26">
        <v>15</v>
      </c>
      <c r="D38" s="33" t="s">
        <v>12</v>
      </c>
      <c r="E38" s="27">
        <v>624</v>
      </c>
      <c r="F38" s="26">
        <f t="shared" si="11"/>
        <v>686.40000000000009</v>
      </c>
      <c r="G38" s="95">
        <v>28260</v>
      </c>
      <c r="H38" s="84">
        <f t="shared" si="6"/>
        <v>17634240</v>
      </c>
      <c r="I38" s="85">
        <f t="shared" si="9"/>
        <v>19926691</v>
      </c>
      <c r="J38" s="86">
        <f t="shared" si="8"/>
        <v>41500</v>
      </c>
      <c r="K38" s="85">
        <f t="shared" si="10"/>
        <v>2059200.0000000002</v>
      </c>
      <c r="L38" s="27" t="s">
        <v>39</v>
      </c>
    </row>
    <row r="39" spans="1:13" x14ac:dyDescent="0.3">
      <c r="A39" s="25">
        <v>38</v>
      </c>
      <c r="B39" s="26">
        <v>1601</v>
      </c>
      <c r="C39" s="26">
        <v>16</v>
      </c>
      <c r="D39" s="33" t="s">
        <v>12</v>
      </c>
      <c r="E39" s="27">
        <v>624</v>
      </c>
      <c r="F39" s="26">
        <f t="shared" si="11"/>
        <v>686.40000000000009</v>
      </c>
      <c r="G39" s="95">
        <v>28350</v>
      </c>
      <c r="H39" s="84">
        <f t="shared" si="6"/>
        <v>17690400</v>
      </c>
      <c r="I39" s="85">
        <f t="shared" si="9"/>
        <v>19990152</v>
      </c>
      <c r="J39" s="86">
        <f t="shared" si="8"/>
        <v>41500</v>
      </c>
      <c r="K39" s="85">
        <f t="shared" si="10"/>
        <v>2059200.0000000002</v>
      </c>
      <c r="L39" s="27" t="s">
        <v>39</v>
      </c>
    </row>
    <row r="40" spans="1:13" x14ac:dyDescent="0.3">
      <c r="A40" s="25">
        <v>39</v>
      </c>
      <c r="B40" s="26">
        <v>1602</v>
      </c>
      <c r="C40" s="26">
        <v>16</v>
      </c>
      <c r="D40" s="33" t="s">
        <v>12</v>
      </c>
      <c r="E40" s="27">
        <v>624</v>
      </c>
      <c r="F40" s="26">
        <f t="shared" si="11"/>
        <v>686.40000000000009</v>
      </c>
      <c r="G40" s="95">
        <v>28350</v>
      </c>
      <c r="H40" s="84">
        <f t="shared" si="6"/>
        <v>17690400</v>
      </c>
      <c r="I40" s="85">
        <f t="shared" si="9"/>
        <v>19990152</v>
      </c>
      <c r="J40" s="86">
        <f t="shared" si="8"/>
        <v>41500</v>
      </c>
      <c r="K40" s="85">
        <f t="shared" si="10"/>
        <v>2059200.0000000002</v>
      </c>
      <c r="L40" s="27" t="s">
        <v>39</v>
      </c>
    </row>
    <row r="41" spans="1:13" hidden="1" x14ac:dyDescent="0.3">
      <c r="A41" s="25">
        <v>40</v>
      </c>
      <c r="B41" s="26">
        <v>1603</v>
      </c>
      <c r="C41" s="26">
        <v>16</v>
      </c>
      <c r="D41" s="33" t="s">
        <v>29</v>
      </c>
      <c r="E41" s="27">
        <v>392</v>
      </c>
      <c r="F41" s="26">
        <f t="shared" si="11"/>
        <v>431.20000000000005</v>
      </c>
      <c r="G41" s="95">
        <v>28350</v>
      </c>
      <c r="H41" s="84">
        <f t="shared" si="6"/>
        <v>11113200</v>
      </c>
      <c r="I41" s="85">
        <f t="shared" si="9"/>
        <v>12557916</v>
      </c>
      <c r="J41" s="86">
        <f t="shared" si="8"/>
        <v>26000</v>
      </c>
      <c r="K41" s="85">
        <f t="shared" si="10"/>
        <v>1293600.0000000002</v>
      </c>
      <c r="L41" s="27" t="s">
        <v>39</v>
      </c>
    </row>
    <row r="42" spans="1:13" x14ac:dyDescent="0.3">
      <c r="A42" s="25">
        <v>41</v>
      </c>
      <c r="B42" s="26">
        <v>1604</v>
      </c>
      <c r="C42" s="26">
        <v>16</v>
      </c>
      <c r="D42" s="33" t="s">
        <v>12</v>
      </c>
      <c r="E42" s="27">
        <v>624</v>
      </c>
      <c r="F42" s="26">
        <f t="shared" si="11"/>
        <v>686.40000000000009</v>
      </c>
      <c r="G42" s="95">
        <v>28350</v>
      </c>
      <c r="H42" s="84">
        <f t="shared" si="6"/>
        <v>17690400</v>
      </c>
      <c r="I42" s="85">
        <f t="shared" si="9"/>
        <v>19990152</v>
      </c>
      <c r="J42" s="86">
        <f t="shared" si="8"/>
        <v>41500</v>
      </c>
      <c r="K42" s="85">
        <f t="shared" si="10"/>
        <v>2059200.0000000002</v>
      </c>
      <c r="L42" s="27" t="s">
        <v>39</v>
      </c>
    </row>
    <row r="43" spans="1:13" x14ac:dyDescent="0.3">
      <c r="A43" s="25">
        <v>42</v>
      </c>
      <c r="B43" s="26">
        <v>1605</v>
      </c>
      <c r="C43" s="26">
        <v>16</v>
      </c>
      <c r="D43" s="27" t="s">
        <v>12</v>
      </c>
      <c r="E43" s="27">
        <v>624</v>
      </c>
      <c r="F43" s="26">
        <f t="shared" si="11"/>
        <v>686.40000000000009</v>
      </c>
      <c r="G43" s="95">
        <v>28350</v>
      </c>
      <c r="H43" s="84">
        <f t="shared" si="6"/>
        <v>17690400</v>
      </c>
      <c r="I43" s="85">
        <f t="shared" si="9"/>
        <v>19990152</v>
      </c>
      <c r="J43" s="86">
        <f t="shared" si="8"/>
        <v>41500</v>
      </c>
      <c r="K43" s="85">
        <f t="shared" si="10"/>
        <v>2059200.0000000002</v>
      </c>
      <c r="L43" s="27" t="s">
        <v>39</v>
      </c>
    </row>
    <row r="44" spans="1:13" s="59" customFormat="1" hidden="1" x14ac:dyDescent="0.3">
      <c r="A44" s="117" t="s">
        <v>3</v>
      </c>
      <c r="B44" s="117"/>
      <c r="C44" s="117"/>
      <c r="D44" s="117"/>
      <c r="E44" s="32">
        <f>SUM(E2:E43)</f>
        <v>22885</v>
      </c>
      <c r="F44" s="32">
        <f>SUM(F2:F43)</f>
        <v>25173.500000000011</v>
      </c>
      <c r="G44" s="83"/>
      <c r="H44" s="87">
        <f>SUM(H2:H43)</f>
        <v>640196820</v>
      </c>
      <c r="I44" s="88">
        <f>SUM(I2:I43)</f>
        <v>723422406</v>
      </c>
      <c r="J44" s="89"/>
      <c r="K44" s="88">
        <f>SUM(K2:K43)</f>
        <v>75520500.000000015</v>
      </c>
      <c r="L44" s="61"/>
    </row>
  </sheetData>
  <autoFilter ref="E2:E44" xr:uid="{C86215A8-5644-4C94-873A-F76AA11AB6CD}">
    <filterColumn colId="0">
      <filters>
        <filter val="624"/>
      </filters>
    </filterColumn>
  </autoFilter>
  <mergeCells count="1">
    <mergeCell ref="A44:D4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F68E7-0D6D-4A08-8A85-9E6D8F8DA004}">
  <dimension ref="A1:N38"/>
  <sheetViews>
    <sheetView topLeftCell="A34" zoomScale="160" zoomScaleNormal="160" workbookViewId="0">
      <selection activeCell="E38" sqref="E38:F38"/>
    </sheetView>
  </sheetViews>
  <sheetFormatPr defaultRowHeight="16.5" x14ac:dyDescent="0.3"/>
  <cols>
    <col min="1" max="1" width="4" style="29" customWidth="1"/>
    <col min="2" max="2" width="5.140625" style="29" customWidth="1"/>
    <col min="3" max="3" width="4.7109375" style="29" customWidth="1"/>
    <col min="4" max="4" width="6.140625" style="30" customWidth="1"/>
    <col min="5" max="5" width="7.140625" style="31" customWidth="1"/>
    <col min="6" max="6" width="5.85546875" style="59" customWidth="1"/>
    <col min="7" max="7" width="6.7109375" style="5" customWidth="1"/>
    <col min="8" max="8" width="12.140625" style="5" customWidth="1"/>
    <col min="9" max="9" width="11" style="5" customWidth="1"/>
    <col min="10" max="10" width="7.7109375" style="5" customWidth="1"/>
    <col min="11" max="11" width="9.85546875" style="5" customWidth="1"/>
    <col min="12" max="12" width="9.140625" style="62"/>
    <col min="13" max="13" width="10.42578125" style="5" bestFit="1" customWidth="1"/>
    <col min="14" max="16384" width="9.140625" style="5"/>
  </cols>
  <sheetData>
    <row r="1" spans="1:14" s="59" customFormat="1" ht="60.75" customHeight="1" x14ac:dyDescent="0.3">
      <c r="A1" s="21" t="s">
        <v>1</v>
      </c>
      <c r="B1" s="22" t="s">
        <v>0</v>
      </c>
      <c r="C1" s="22" t="s">
        <v>2</v>
      </c>
      <c r="D1" s="22" t="s">
        <v>11</v>
      </c>
      <c r="E1" s="22" t="s">
        <v>75</v>
      </c>
      <c r="F1" s="23" t="s">
        <v>13</v>
      </c>
      <c r="G1" s="80" t="s">
        <v>76</v>
      </c>
      <c r="H1" s="81" t="s">
        <v>58</v>
      </c>
      <c r="I1" s="82" t="s">
        <v>62</v>
      </c>
      <c r="J1" s="82" t="s">
        <v>60</v>
      </c>
      <c r="K1" s="82" t="s">
        <v>61</v>
      </c>
      <c r="L1" s="82" t="s">
        <v>81</v>
      </c>
    </row>
    <row r="2" spans="1:14" x14ac:dyDescent="0.3">
      <c r="A2" s="25">
        <v>1</v>
      </c>
      <c r="B2" s="26">
        <v>101</v>
      </c>
      <c r="C2" s="26">
        <v>1</v>
      </c>
      <c r="D2" s="33" t="s">
        <v>12</v>
      </c>
      <c r="E2" s="27">
        <v>624</v>
      </c>
      <c r="F2" s="26">
        <f>E2*1.1</f>
        <v>686.40000000000009</v>
      </c>
      <c r="G2" s="83">
        <v>27000</v>
      </c>
      <c r="H2" s="84">
        <v>0</v>
      </c>
      <c r="I2" s="85">
        <f>ROUND(H2*1.13,0)</f>
        <v>0</v>
      </c>
      <c r="J2" s="86">
        <f t="shared" ref="J2:J37" si="0">MROUND((I2*0.025/12),500)</f>
        <v>0</v>
      </c>
      <c r="K2" s="85">
        <f>F2*3000</f>
        <v>2059200.0000000002</v>
      </c>
      <c r="L2" s="27" t="s">
        <v>40</v>
      </c>
      <c r="M2" s="60"/>
      <c r="N2" s="93"/>
    </row>
    <row r="3" spans="1:14" x14ac:dyDescent="0.3">
      <c r="A3" s="25">
        <v>2</v>
      </c>
      <c r="B3" s="26">
        <v>102</v>
      </c>
      <c r="C3" s="26">
        <v>1</v>
      </c>
      <c r="D3" s="33" t="s">
        <v>12</v>
      </c>
      <c r="E3" s="27">
        <v>624</v>
      </c>
      <c r="F3" s="26">
        <f t="shared" ref="F3:F25" si="1">E3*1.1</f>
        <v>686.40000000000009</v>
      </c>
      <c r="G3" s="83">
        <f>G2</f>
        <v>27000</v>
      </c>
      <c r="H3" s="84">
        <v>0</v>
      </c>
      <c r="I3" s="85">
        <f t="shared" ref="I3:I37" si="2">ROUND(H3*1.13,0)</f>
        <v>0</v>
      </c>
      <c r="J3" s="86">
        <f t="shared" si="0"/>
        <v>0</v>
      </c>
      <c r="K3" s="85">
        <f t="shared" ref="K3:K37" si="3">F3*3000</f>
        <v>2059200.0000000002</v>
      </c>
      <c r="L3" s="27" t="s">
        <v>40</v>
      </c>
      <c r="M3" s="60"/>
    </row>
    <row r="4" spans="1:14" x14ac:dyDescent="0.3">
      <c r="A4" s="25">
        <v>3</v>
      </c>
      <c r="B4" s="26">
        <v>104</v>
      </c>
      <c r="C4" s="26">
        <v>1</v>
      </c>
      <c r="D4" s="33" t="s">
        <v>12</v>
      </c>
      <c r="E4" s="27">
        <v>624</v>
      </c>
      <c r="F4" s="26">
        <f t="shared" si="1"/>
        <v>686.40000000000009</v>
      </c>
      <c r="G4" s="83" t="e">
        <f>#REF!</f>
        <v>#REF!</v>
      </c>
      <c r="H4" s="84">
        <v>0</v>
      </c>
      <c r="I4" s="85">
        <f t="shared" si="2"/>
        <v>0</v>
      </c>
      <c r="J4" s="86">
        <f t="shared" si="0"/>
        <v>0</v>
      </c>
      <c r="K4" s="85">
        <f t="shared" si="3"/>
        <v>2059200.0000000002</v>
      </c>
      <c r="L4" s="27" t="s">
        <v>40</v>
      </c>
      <c r="M4" s="60"/>
    </row>
    <row r="5" spans="1:14" x14ac:dyDescent="0.3">
      <c r="A5" s="25">
        <v>4</v>
      </c>
      <c r="B5" s="26">
        <v>105</v>
      </c>
      <c r="C5" s="26">
        <v>1</v>
      </c>
      <c r="D5" s="27" t="s">
        <v>12</v>
      </c>
      <c r="E5" s="27">
        <v>624</v>
      </c>
      <c r="F5" s="26">
        <f t="shared" si="1"/>
        <v>686.40000000000009</v>
      </c>
      <c r="G5" s="83" t="e">
        <f>G4</f>
        <v>#REF!</v>
      </c>
      <c r="H5" s="84">
        <v>0</v>
      </c>
      <c r="I5" s="85">
        <f t="shared" si="2"/>
        <v>0</v>
      </c>
      <c r="J5" s="86">
        <f t="shared" si="0"/>
        <v>0</v>
      </c>
      <c r="K5" s="85">
        <f t="shared" si="3"/>
        <v>2059200.0000000002</v>
      </c>
      <c r="L5" s="27" t="s">
        <v>40</v>
      </c>
      <c r="M5" s="60"/>
    </row>
    <row r="6" spans="1:14" x14ac:dyDescent="0.3">
      <c r="A6" s="25">
        <v>5</v>
      </c>
      <c r="B6" s="26">
        <v>201</v>
      </c>
      <c r="C6" s="26">
        <v>2</v>
      </c>
      <c r="D6" s="33" t="s">
        <v>12</v>
      </c>
      <c r="E6" s="27">
        <v>624</v>
      </c>
      <c r="F6" s="26">
        <f t="shared" si="1"/>
        <v>686.40000000000009</v>
      </c>
      <c r="G6" s="83" t="e">
        <f>G5+90</f>
        <v>#REF!</v>
      </c>
      <c r="H6" s="84">
        <v>0</v>
      </c>
      <c r="I6" s="85">
        <f t="shared" si="2"/>
        <v>0</v>
      </c>
      <c r="J6" s="86">
        <f t="shared" si="0"/>
        <v>0</v>
      </c>
      <c r="K6" s="85">
        <f t="shared" si="3"/>
        <v>2059200.0000000002</v>
      </c>
      <c r="L6" s="27" t="s">
        <v>40</v>
      </c>
      <c r="M6" s="60"/>
    </row>
    <row r="7" spans="1:14" x14ac:dyDescent="0.3">
      <c r="A7" s="25">
        <v>6</v>
      </c>
      <c r="B7" s="26">
        <v>202</v>
      </c>
      <c r="C7" s="26">
        <v>2</v>
      </c>
      <c r="D7" s="33" t="s">
        <v>12</v>
      </c>
      <c r="E7" s="27">
        <v>624</v>
      </c>
      <c r="F7" s="26">
        <f t="shared" si="1"/>
        <v>686.40000000000009</v>
      </c>
      <c r="G7" s="83" t="e">
        <f>G6</f>
        <v>#REF!</v>
      </c>
      <c r="H7" s="84">
        <v>0</v>
      </c>
      <c r="I7" s="85">
        <f t="shared" si="2"/>
        <v>0</v>
      </c>
      <c r="J7" s="86">
        <f t="shared" si="0"/>
        <v>0</v>
      </c>
      <c r="K7" s="85">
        <f t="shared" si="3"/>
        <v>2059200.0000000002</v>
      </c>
      <c r="L7" s="27" t="s">
        <v>40</v>
      </c>
    </row>
    <row r="8" spans="1:14" x14ac:dyDescent="0.3">
      <c r="A8" s="25">
        <v>7</v>
      </c>
      <c r="B8" s="26">
        <v>204</v>
      </c>
      <c r="C8" s="26">
        <v>2</v>
      </c>
      <c r="D8" s="33" t="s">
        <v>12</v>
      </c>
      <c r="E8" s="27">
        <v>624</v>
      </c>
      <c r="F8" s="26">
        <f t="shared" si="1"/>
        <v>686.40000000000009</v>
      </c>
      <c r="G8" s="83" t="e">
        <f>#REF!</f>
        <v>#REF!</v>
      </c>
      <c r="H8" s="84">
        <v>0</v>
      </c>
      <c r="I8" s="85">
        <f t="shared" si="2"/>
        <v>0</v>
      </c>
      <c r="J8" s="86">
        <f t="shared" si="0"/>
        <v>0</v>
      </c>
      <c r="K8" s="85">
        <f t="shared" si="3"/>
        <v>2059200.0000000002</v>
      </c>
      <c r="L8" s="27" t="s">
        <v>40</v>
      </c>
    </row>
    <row r="9" spans="1:14" x14ac:dyDescent="0.3">
      <c r="A9" s="25">
        <v>8</v>
      </c>
      <c r="B9" s="26">
        <v>205</v>
      </c>
      <c r="C9" s="26">
        <v>2</v>
      </c>
      <c r="D9" s="27" t="s">
        <v>12</v>
      </c>
      <c r="E9" s="27">
        <v>624</v>
      </c>
      <c r="F9" s="26">
        <f t="shared" si="1"/>
        <v>686.40000000000009</v>
      </c>
      <c r="G9" s="83" t="e">
        <f>G8</f>
        <v>#REF!</v>
      </c>
      <c r="H9" s="84">
        <v>0</v>
      </c>
      <c r="I9" s="85">
        <f t="shared" si="2"/>
        <v>0</v>
      </c>
      <c r="J9" s="86">
        <f t="shared" si="0"/>
        <v>0</v>
      </c>
      <c r="K9" s="85">
        <f t="shared" si="3"/>
        <v>2059200.0000000002</v>
      </c>
      <c r="L9" s="27" t="s">
        <v>40</v>
      </c>
    </row>
    <row r="10" spans="1:14" x14ac:dyDescent="0.3">
      <c r="A10" s="25">
        <v>9</v>
      </c>
      <c r="B10" s="26">
        <v>301</v>
      </c>
      <c r="C10" s="26">
        <v>3</v>
      </c>
      <c r="D10" s="33" t="s">
        <v>12</v>
      </c>
      <c r="E10" s="27">
        <v>624</v>
      </c>
      <c r="F10" s="26">
        <f t="shared" si="1"/>
        <v>686.40000000000009</v>
      </c>
      <c r="G10" s="83" t="e">
        <f>G9+90</f>
        <v>#REF!</v>
      </c>
      <c r="H10" s="84">
        <v>0</v>
      </c>
      <c r="I10" s="85">
        <f t="shared" si="2"/>
        <v>0</v>
      </c>
      <c r="J10" s="86">
        <f t="shared" si="0"/>
        <v>0</v>
      </c>
      <c r="K10" s="85">
        <f t="shared" si="3"/>
        <v>2059200.0000000002</v>
      </c>
      <c r="L10" s="27" t="s">
        <v>40</v>
      </c>
    </row>
    <row r="11" spans="1:14" x14ac:dyDescent="0.3">
      <c r="A11" s="25">
        <v>10</v>
      </c>
      <c r="B11" s="26">
        <v>302</v>
      </c>
      <c r="C11" s="26">
        <v>3</v>
      </c>
      <c r="D11" s="33" t="s">
        <v>12</v>
      </c>
      <c r="E11" s="27">
        <v>624</v>
      </c>
      <c r="F11" s="26">
        <f t="shared" si="1"/>
        <v>686.40000000000009</v>
      </c>
      <c r="G11" s="83" t="e">
        <f>G10</f>
        <v>#REF!</v>
      </c>
      <c r="H11" s="84">
        <v>0</v>
      </c>
      <c r="I11" s="85">
        <f t="shared" si="2"/>
        <v>0</v>
      </c>
      <c r="J11" s="86">
        <f t="shared" si="0"/>
        <v>0</v>
      </c>
      <c r="K11" s="85">
        <f t="shared" si="3"/>
        <v>2059200.0000000002</v>
      </c>
      <c r="L11" s="27" t="s">
        <v>40</v>
      </c>
    </row>
    <row r="12" spans="1:14" x14ac:dyDescent="0.3">
      <c r="A12" s="25">
        <v>11</v>
      </c>
      <c r="B12" s="26">
        <v>304</v>
      </c>
      <c r="C12" s="26">
        <v>3</v>
      </c>
      <c r="D12" s="33" t="s">
        <v>12</v>
      </c>
      <c r="E12" s="27">
        <v>624</v>
      </c>
      <c r="F12" s="26">
        <f t="shared" si="1"/>
        <v>686.40000000000009</v>
      </c>
      <c r="G12" s="83" t="e">
        <f>#REF!</f>
        <v>#REF!</v>
      </c>
      <c r="H12" s="84">
        <v>0</v>
      </c>
      <c r="I12" s="85">
        <f t="shared" si="2"/>
        <v>0</v>
      </c>
      <c r="J12" s="86">
        <f t="shared" si="0"/>
        <v>0</v>
      </c>
      <c r="K12" s="85">
        <f t="shared" si="3"/>
        <v>2059200.0000000002</v>
      </c>
      <c r="L12" s="27" t="s">
        <v>40</v>
      </c>
    </row>
    <row r="13" spans="1:14" x14ac:dyDescent="0.3">
      <c r="A13" s="25">
        <v>12</v>
      </c>
      <c r="B13" s="26">
        <v>305</v>
      </c>
      <c r="C13" s="26">
        <v>3</v>
      </c>
      <c r="D13" s="27" t="s">
        <v>12</v>
      </c>
      <c r="E13" s="27">
        <v>624</v>
      </c>
      <c r="F13" s="26">
        <f t="shared" si="1"/>
        <v>686.40000000000009</v>
      </c>
      <c r="G13" s="83" t="e">
        <f>G12</f>
        <v>#REF!</v>
      </c>
      <c r="H13" s="84">
        <v>0</v>
      </c>
      <c r="I13" s="85">
        <f t="shared" si="2"/>
        <v>0</v>
      </c>
      <c r="J13" s="86">
        <f t="shared" si="0"/>
        <v>0</v>
      </c>
      <c r="K13" s="85">
        <f t="shared" si="3"/>
        <v>2059200.0000000002</v>
      </c>
      <c r="L13" s="27" t="s">
        <v>40</v>
      </c>
    </row>
    <row r="14" spans="1:14" x14ac:dyDescent="0.3">
      <c r="A14" s="25">
        <v>13</v>
      </c>
      <c r="B14" s="26">
        <v>401</v>
      </c>
      <c r="C14" s="26">
        <v>4</v>
      </c>
      <c r="D14" s="33" t="s">
        <v>12</v>
      </c>
      <c r="E14" s="27">
        <v>624</v>
      </c>
      <c r="F14" s="26">
        <f t="shared" si="1"/>
        <v>686.40000000000009</v>
      </c>
      <c r="G14" s="83" t="e">
        <f>G13+90</f>
        <v>#REF!</v>
      </c>
      <c r="H14" s="84">
        <v>0</v>
      </c>
      <c r="I14" s="85">
        <f t="shared" si="2"/>
        <v>0</v>
      </c>
      <c r="J14" s="86">
        <f t="shared" si="0"/>
        <v>0</v>
      </c>
      <c r="K14" s="85">
        <f t="shared" si="3"/>
        <v>2059200.0000000002</v>
      </c>
      <c r="L14" s="27" t="s">
        <v>40</v>
      </c>
    </row>
    <row r="15" spans="1:14" x14ac:dyDescent="0.3">
      <c r="A15" s="25">
        <v>14</v>
      </c>
      <c r="B15" s="26">
        <v>402</v>
      </c>
      <c r="C15" s="26">
        <v>4</v>
      </c>
      <c r="D15" s="33" t="s">
        <v>12</v>
      </c>
      <c r="E15" s="27">
        <v>624</v>
      </c>
      <c r="F15" s="26">
        <f t="shared" si="1"/>
        <v>686.40000000000009</v>
      </c>
      <c r="G15" s="83" t="e">
        <f>G14</f>
        <v>#REF!</v>
      </c>
      <c r="H15" s="84">
        <v>0</v>
      </c>
      <c r="I15" s="85">
        <f t="shared" si="2"/>
        <v>0</v>
      </c>
      <c r="J15" s="86">
        <f t="shared" si="0"/>
        <v>0</v>
      </c>
      <c r="K15" s="85">
        <f t="shared" si="3"/>
        <v>2059200.0000000002</v>
      </c>
      <c r="L15" s="27" t="s">
        <v>40</v>
      </c>
      <c r="M15" s="60"/>
    </row>
    <row r="16" spans="1:14" x14ac:dyDescent="0.3">
      <c r="A16" s="25">
        <v>15</v>
      </c>
      <c r="B16" s="26">
        <v>404</v>
      </c>
      <c r="C16" s="26">
        <v>4</v>
      </c>
      <c r="D16" s="33" t="s">
        <v>12</v>
      </c>
      <c r="E16" s="27">
        <v>624</v>
      </c>
      <c r="F16" s="26">
        <f t="shared" si="1"/>
        <v>686.40000000000009</v>
      </c>
      <c r="G16" s="83" t="e">
        <f>#REF!</f>
        <v>#REF!</v>
      </c>
      <c r="H16" s="84">
        <v>0</v>
      </c>
      <c r="I16" s="85">
        <f t="shared" si="2"/>
        <v>0</v>
      </c>
      <c r="J16" s="86">
        <f t="shared" si="0"/>
        <v>0</v>
      </c>
      <c r="K16" s="85">
        <f t="shared" si="3"/>
        <v>2059200.0000000002</v>
      </c>
      <c r="L16" s="27" t="s">
        <v>40</v>
      </c>
    </row>
    <row r="17" spans="1:13" x14ac:dyDescent="0.3">
      <c r="A17" s="25">
        <v>16</v>
      </c>
      <c r="B17" s="26">
        <v>405</v>
      </c>
      <c r="C17" s="26">
        <v>4</v>
      </c>
      <c r="D17" s="27" t="s">
        <v>12</v>
      </c>
      <c r="E17" s="27">
        <v>624</v>
      </c>
      <c r="F17" s="26">
        <f t="shared" si="1"/>
        <v>686.40000000000009</v>
      </c>
      <c r="G17" s="83" t="e">
        <f>G16</f>
        <v>#REF!</v>
      </c>
      <c r="H17" s="84">
        <v>0</v>
      </c>
      <c r="I17" s="85">
        <f t="shared" si="2"/>
        <v>0</v>
      </c>
      <c r="J17" s="86">
        <f t="shared" si="0"/>
        <v>0</v>
      </c>
      <c r="K17" s="85">
        <f t="shared" si="3"/>
        <v>2059200.0000000002</v>
      </c>
      <c r="L17" s="27" t="s">
        <v>40</v>
      </c>
    </row>
    <row r="18" spans="1:13" x14ac:dyDescent="0.3">
      <c r="A18" s="25">
        <v>17</v>
      </c>
      <c r="B18" s="26">
        <v>501</v>
      </c>
      <c r="C18" s="26">
        <v>5</v>
      </c>
      <c r="D18" s="33" t="s">
        <v>12</v>
      </c>
      <c r="E18" s="27">
        <v>624</v>
      </c>
      <c r="F18" s="26">
        <f t="shared" si="1"/>
        <v>686.40000000000009</v>
      </c>
      <c r="G18" s="83" t="e">
        <f>G17+90</f>
        <v>#REF!</v>
      </c>
      <c r="H18" s="84">
        <v>0</v>
      </c>
      <c r="I18" s="85">
        <f t="shared" si="2"/>
        <v>0</v>
      </c>
      <c r="J18" s="86">
        <f t="shared" si="0"/>
        <v>0</v>
      </c>
      <c r="K18" s="85">
        <f t="shared" si="3"/>
        <v>2059200.0000000002</v>
      </c>
      <c r="L18" s="27" t="s">
        <v>40</v>
      </c>
    </row>
    <row r="19" spans="1:13" x14ac:dyDescent="0.3">
      <c r="A19" s="25">
        <v>18</v>
      </c>
      <c r="B19" s="26">
        <v>502</v>
      </c>
      <c r="C19" s="26">
        <v>5</v>
      </c>
      <c r="D19" s="33" t="s">
        <v>12</v>
      </c>
      <c r="E19" s="27">
        <v>624</v>
      </c>
      <c r="F19" s="26">
        <f t="shared" si="1"/>
        <v>686.40000000000009</v>
      </c>
      <c r="G19" s="83" t="e">
        <f>G18</f>
        <v>#REF!</v>
      </c>
      <c r="H19" s="84">
        <v>0</v>
      </c>
      <c r="I19" s="85">
        <f t="shared" si="2"/>
        <v>0</v>
      </c>
      <c r="J19" s="86">
        <f t="shared" si="0"/>
        <v>0</v>
      </c>
      <c r="K19" s="85">
        <f t="shared" si="3"/>
        <v>2059200.0000000002</v>
      </c>
      <c r="L19" s="27" t="s">
        <v>40</v>
      </c>
    </row>
    <row r="20" spans="1:13" x14ac:dyDescent="0.3">
      <c r="A20" s="25">
        <v>19</v>
      </c>
      <c r="B20" s="26">
        <v>504</v>
      </c>
      <c r="C20" s="26">
        <v>5</v>
      </c>
      <c r="D20" s="33" t="s">
        <v>12</v>
      </c>
      <c r="E20" s="27">
        <v>624</v>
      </c>
      <c r="F20" s="26">
        <f t="shared" si="1"/>
        <v>686.40000000000009</v>
      </c>
      <c r="G20" s="83" t="e">
        <f>#REF!</f>
        <v>#REF!</v>
      </c>
      <c r="H20" s="84">
        <v>0</v>
      </c>
      <c r="I20" s="85">
        <f t="shared" si="2"/>
        <v>0</v>
      </c>
      <c r="J20" s="86">
        <f t="shared" si="0"/>
        <v>0</v>
      </c>
      <c r="K20" s="85">
        <f t="shared" si="3"/>
        <v>2059200.0000000002</v>
      </c>
      <c r="L20" s="27" t="s">
        <v>40</v>
      </c>
    </row>
    <row r="21" spans="1:13" x14ac:dyDescent="0.3">
      <c r="A21" s="25">
        <v>20</v>
      </c>
      <c r="B21" s="26">
        <v>505</v>
      </c>
      <c r="C21" s="26">
        <v>5</v>
      </c>
      <c r="D21" s="27" t="s">
        <v>12</v>
      </c>
      <c r="E21" s="27">
        <v>624</v>
      </c>
      <c r="F21" s="26">
        <f t="shared" si="1"/>
        <v>686.40000000000009</v>
      </c>
      <c r="G21" s="83" t="e">
        <f>G20</f>
        <v>#REF!</v>
      </c>
      <c r="H21" s="84">
        <v>0</v>
      </c>
      <c r="I21" s="85">
        <f t="shared" si="2"/>
        <v>0</v>
      </c>
      <c r="J21" s="86">
        <f t="shared" si="0"/>
        <v>0</v>
      </c>
      <c r="K21" s="85">
        <f t="shared" si="3"/>
        <v>2059200.0000000002</v>
      </c>
      <c r="L21" s="27" t="s">
        <v>40</v>
      </c>
    </row>
    <row r="22" spans="1:13" x14ac:dyDescent="0.3">
      <c r="A22" s="25">
        <v>21</v>
      </c>
      <c r="B22" s="26">
        <v>601</v>
      </c>
      <c r="C22" s="26">
        <v>6</v>
      </c>
      <c r="D22" s="33" t="s">
        <v>12</v>
      </c>
      <c r="E22" s="27">
        <v>624</v>
      </c>
      <c r="F22" s="26">
        <f t="shared" si="1"/>
        <v>686.40000000000009</v>
      </c>
      <c r="G22" s="83" t="e">
        <f>G21+90</f>
        <v>#REF!</v>
      </c>
      <c r="H22" s="84">
        <v>0</v>
      </c>
      <c r="I22" s="85">
        <f t="shared" si="2"/>
        <v>0</v>
      </c>
      <c r="J22" s="86">
        <f t="shared" si="0"/>
        <v>0</v>
      </c>
      <c r="K22" s="85">
        <f t="shared" si="3"/>
        <v>2059200.0000000002</v>
      </c>
      <c r="L22" s="27" t="s">
        <v>40</v>
      </c>
      <c r="M22" s="60"/>
    </row>
    <row r="23" spans="1:13" x14ac:dyDescent="0.3">
      <c r="A23" s="25">
        <v>22</v>
      </c>
      <c r="B23" s="26">
        <v>602</v>
      </c>
      <c r="C23" s="26">
        <v>6</v>
      </c>
      <c r="D23" s="33" t="s">
        <v>12</v>
      </c>
      <c r="E23" s="27">
        <v>624</v>
      </c>
      <c r="F23" s="26">
        <f t="shared" si="1"/>
        <v>686.40000000000009</v>
      </c>
      <c r="G23" s="83" t="e">
        <f>G22</f>
        <v>#REF!</v>
      </c>
      <c r="H23" s="84">
        <v>0</v>
      </c>
      <c r="I23" s="85">
        <f t="shared" si="2"/>
        <v>0</v>
      </c>
      <c r="J23" s="86">
        <f t="shared" si="0"/>
        <v>0</v>
      </c>
      <c r="K23" s="85">
        <f t="shared" si="3"/>
        <v>2059200.0000000002</v>
      </c>
      <c r="L23" s="27" t="s">
        <v>40</v>
      </c>
      <c r="M23" s="60"/>
    </row>
    <row r="24" spans="1:13" x14ac:dyDescent="0.3">
      <c r="A24" s="25">
        <v>23</v>
      </c>
      <c r="B24" s="26">
        <v>604</v>
      </c>
      <c r="C24" s="26">
        <v>6</v>
      </c>
      <c r="D24" s="33" t="s">
        <v>12</v>
      </c>
      <c r="E24" s="27">
        <v>624</v>
      </c>
      <c r="F24" s="26">
        <f t="shared" si="1"/>
        <v>686.40000000000009</v>
      </c>
      <c r="G24" s="83" t="e">
        <f>#REF!</f>
        <v>#REF!</v>
      </c>
      <c r="H24" s="84">
        <v>0</v>
      </c>
      <c r="I24" s="85">
        <f t="shared" si="2"/>
        <v>0</v>
      </c>
      <c r="J24" s="86">
        <f t="shared" si="0"/>
        <v>0</v>
      </c>
      <c r="K24" s="85">
        <f t="shared" si="3"/>
        <v>2059200.0000000002</v>
      </c>
      <c r="L24" s="27" t="s">
        <v>40</v>
      </c>
      <c r="M24" s="60"/>
    </row>
    <row r="25" spans="1:13" x14ac:dyDescent="0.3">
      <c r="A25" s="25">
        <v>24</v>
      </c>
      <c r="B25" s="26">
        <v>605</v>
      </c>
      <c r="C25" s="26">
        <v>6</v>
      </c>
      <c r="D25" s="27" t="s">
        <v>12</v>
      </c>
      <c r="E25" s="27">
        <v>624</v>
      </c>
      <c r="F25" s="26">
        <f t="shared" si="1"/>
        <v>686.40000000000009</v>
      </c>
      <c r="G25" s="83" t="e">
        <f>G24</f>
        <v>#REF!</v>
      </c>
      <c r="H25" s="84">
        <v>0</v>
      </c>
      <c r="I25" s="85">
        <f t="shared" si="2"/>
        <v>0</v>
      </c>
      <c r="J25" s="86">
        <f t="shared" si="0"/>
        <v>0</v>
      </c>
      <c r="K25" s="85">
        <f t="shared" si="3"/>
        <v>2059200.0000000002</v>
      </c>
      <c r="L25" s="27" t="s">
        <v>40</v>
      </c>
      <c r="M25" s="60"/>
    </row>
    <row r="26" spans="1:13" x14ac:dyDescent="0.3">
      <c r="A26" s="25">
        <v>25</v>
      </c>
      <c r="B26" s="26">
        <v>701</v>
      </c>
      <c r="C26" s="26">
        <v>7</v>
      </c>
      <c r="D26" s="33" t="s">
        <v>12</v>
      </c>
      <c r="E26" s="27">
        <v>624</v>
      </c>
      <c r="F26" s="26">
        <f>E26*1.1</f>
        <v>686.40000000000009</v>
      </c>
      <c r="G26" s="83" t="e">
        <f>G25+90</f>
        <v>#REF!</v>
      </c>
      <c r="H26" s="84">
        <v>0</v>
      </c>
      <c r="I26" s="85">
        <f t="shared" si="2"/>
        <v>0</v>
      </c>
      <c r="J26" s="86">
        <f t="shared" si="0"/>
        <v>0</v>
      </c>
      <c r="K26" s="85">
        <f t="shared" si="3"/>
        <v>2059200.0000000002</v>
      </c>
      <c r="L26" s="27" t="s">
        <v>40</v>
      </c>
      <c r="M26" s="60"/>
    </row>
    <row r="27" spans="1:13" x14ac:dyDescent="0.3">
      <c r="A27" s="25">
        <v>26</v>
      </c>
      <c r="B27" s="26">
        <v>702</v>
      </c>
      <c r="C27" s="26">
        <v>7</v>
      </c>
      <c r="D27" s="33" t="s">
        <v>12</v>
      </c>
      <c r="E27" s="27">
        <v>624</v>
      </c>
      <c r="F27" s="26">
        <f>E27*1.1</f>
        <v>686.40000000000009</v>
      </c>
      <c r="G27" s="83" t="e">
        <f>G26</f>
        <v>#REF!</v>
      </c>
      <c r="H27" s="84">
        <v>0</v>
      </c>
      <c r="I27" s="85">
        <f t="shared" si="2"/>
        <v>0</v>
      </c>
      <c r="J27" s="86">
        <f t="shared" si="0"/>
        <v>0</v>
      </c>
      <c r="K27" s="85">
        <f t="shared" si="3"/>
        <v>2059200.0000000002</v>
      </c>
      <c r="L27" s="27" t="s">
        <v>40</v>
      </c>
    </row>
    <row r="28" spans="1:13" x14ac:dyDescent="0.3">
      <c r="A28" s="25">
        <v>27</v>
      </c>
      <c r="B28" s="26">
        <v>704</v>
      </c>
      <c r="C28" s="26">
        <v>7</v>
      </c>
      <c r="D28" s="33" t="s">
        <v>12</v>
      </c>
      <c r="E28" s="27">
        <v>624</v>
      </c>
      <c r="F28" s="26">
        <f t="shared" ref="F28:F37" si="4">E28*1.1</f>
        <v>686.40000000000009</v>
      </c>
      <c r="G28" s="83" t="e">
        <f>#REF!</f>
        <v>#REF!</v>
      </c>
      <c r="H28" s="84">
        <v>0</v>
      </c>
      <c r="I28" s="85">
        <f t="shared" si="2"/>
        <v>0</v>
      </c>
      <c r="J28" s="86">
        <f t="shared" si="0"/>
        <v>0</v>
      </c>
      <c r="K28" s="85">
        <f t="shared" si="3"/>
        <v>2059200.0000000002</v>
      </c>
      <c r="L28" s="27" t="s">
        <v>40</v>
      </c>
    </row>
    <row r="29" spans="1:13" x14ac:dyDescent="0.3">
      <c r="A29" s="25">
        <v>28</v>
      </c>
      <c r="B29" s="26">
        <v>705</v>
      </c>
      <c r="C29" s="26">
        <v>7</v>
      </c>
      <c r="D29" s="27" t="s">
        <v>12</v>
      </c>
      <c r="E29" s="27">
        <v>624</v>
      </c>
      <c r="F29" s="26">
        <f t="shared" si="4"/>
        <v>686.40000000000009</v>
      </c>
      <c r="G29" s="83" t="e">
        <f>G28</f>
        <v>#REF!</v>
      </c>
      <c r="H29" s="84">
        <v>0</v>
      </c>
      <c r="I29" s="85">
        <f t="shared" si="2"/>
        <v>0</v>
      </c>
      <c r="J29" s="86">
        <f t="shared" si="0"/>
        <v>0</v>
      </c>
      <c r="K29" s="85">
        <f t="shared" si="3"/>
        <v>2059200.0000000002</v>
      </c>
      <c r="L29" s="27" t="s">
        <v>40</v>
      </c>
    </row>
    <row r="30" spans="1:13" x14ac:dyDescent="0.3">
      <c r="A30" s="25">
        <v>29</v>
      </c>
      <c r="B30" s="26">
        <v>801</v>
      </c>
      <c r="C30" s="26">
        <v>8</v>
      </c>
      <c r="D30" s="33" t="s">
        <v>12</v>
      </c>
      <c r="E30" s="27">
        <v>624</v>
      </c>
      <c r="F30" s="26">
        <f t="shared" si="4"/>
        <v>686.40000000000009</v>
      </c>
      <c r="G30" s="83" t="e">
        <f>G29+90</f>
        <v>#REF!</v>
      </c>
      <c r="H30" s="84">
        <v>0</v>
      </c>
      <c r="I30" s="85">
        <f t="shared" si="2"/>
        <v>0</v>
      </c>
      <c r="J30" s="86">
        <f t="shared" si="0"/>
        <v>0</v>
      </c>
      <c r="K30" s="85">
        <f t="shared" si="3"/>
        <v>2059200.0000000002</v>
      </c>
      <c r="L30" s="27" t="s">
        <v>40</v>
      </c>
    </row>
    <row r="31" spans="1:13" x14ac:dyDescent="0.3">
      <c r="A31" s="25">
        <v>30</v>
      </c>
      <c r="B31" s="26">
        <v>802</v>
      </c>
      <c r="C31" s="26">
        <v>8</v>
      </c>
      <c r="D31" s="33" t="s">
        <v>12</v>
      </c>
      <c r="E31" s="27">
        <v>624</v>
      </c>
      <c r="F31" s="26">
        <f t="shared" si="4"/>
        <v>686.40000000000009</v>
      </c>
      <c r="G31" s="83" t="e">
        <f>G30</f>
        <v>#REF!</v>
      </c>
      <c r="H31" s="84">
        <v>0</v>
      </c>
      <c r="I31" s="85">
        <f t="shared" si="2"/>
        <v>0</v>
      </c>
      <c r="J31" s="86">
        <f t="shared" si="0"/>
        <v>0</v>
      </c>
      <c r="K31" s="85">
        <f t="shared" si="3"/>
        <v>2059200.0000000002</v>
      </c>
      <c r="L31" s="27" t="s">
        <v>40</v>
      </c>
    </row>
    <row r="32" spans="1:13" x14ac:dyDescent="0.3">
      <c r="A32" s="25">
        <v>31</v>
      </c>
      <c r="B32" s="26">
        <v>805</v>
      </c>
      <c r="C32" s="26">
        <v>8</v>
      </c>
      <c r="D32" s="33" t="s">
        <v>29</v>
      </c>
      <c r="E32" s="27">
        <v>447</v>
      </c>
      <c r="F32" s="26">
        <f t="shared" si="4"/>
        <v>491.70000000000005</v>
      </c>
      <c r="G32" s="83" t="e">
        <f>#REF!</f>
        <v>#REF!</v>
      </c>
      <c r="H32" s="84">
        <v>0</v>
      </c>
      <c r="I32" s="85">
        <f t="shared" si="2"/>
        <v>0</v>
      </c>
      <c r="J32" s="86">
        <f t="shared" si="0"/>
        <v>0</v>
      </c>
      <c r="K32" s="85">
        <f t="shared" si="3"/>
        <v>1475100.0000000002</v>
      </c>
      <c r="L32" s="27" t="s">
        <v>40</v>
      </c>
    </row>
    <row r="33" spans="1:13" x14ac:dyDescent="0.3">
      <c r="A33" s="25">
        <v>32</v>
      </c>
      <c r="B33" s="26">
        <v>901</v>
      </c>
      <c r="C33" s="26">
        <v>9</v>
      </c>
      <c r="D33" s="33" t="s">
        <v>12</v>
      </c>
      <c r="E33" s="27">
        <v>624</v>
      </c>
      <c r="F33" s="26">
        <f t="shared" si="4"/>
        <v>686.40000000000009</v>
      </c>
      <c r="G33" s="83" t="e">
        <f>G32+90</f>
        <v>#REF!</v>
      </c>
      <c r="H33" s="84">
        <v>0</v>
      </c>
      <c r="I33" s="85">
        <f t="shared" si="2"/>
        <v>0</v>
      </c>
      <c r="J33" s="86">
        <f t="shared" si="0"/>
        <v>0</v>
      </c>
      <c r="K33" s="85">
        <f t="shared" si="3"/>
        <v>2059200.0000000002</v>
      </c>
      <c r="L33" s="27" t="s">
        <v>40</v>
      </c>
      <c r="M33" s="60"/>
    </row>
    <row r="34" spans="1:13" x14ac:dyDescent="0.3">
      <c r="A34" s="25">
        <v>33</v>
      </c>
      <c r="B34" s="26">
        <v>902</v>
      </c>
      <c r="C34" s="26">
        <v>9</v>
      </c>
      <c r="D34" s="33" t="s">
        <v>12</v>
      </c>
      <c r="E34" s="27">
        <v>624</v>
      </c>
      <c r="F34" s="26">
        <f t="shared" si="4"/>
        <v>686.40000000000009</v>
      </c>
      <c r="G34" s="83" t="e">
        <f>G33</f>
        <v>#REF!</v>
      </c>
      <c r="H34" s="84">
        <v>0</v>
      </c>
      <c r="I34" s="85">
        <f t="shared" si="2"/>
        <v>0</v>
      </c>
      <c r="J34" s="86">
        <f t="shared" si="0"/>
        <v>0</v>
      </c>
      <c r="K34" s="85">
        <f t="shared" si="3"/>
        <v>2059200.0000000002</v>
      </c>
      <c r="L34" s="27" t="s">
        <v>40</v>
      </c>
    </row>
    <row r="35" spans="1:13" x14ac:dyDescent="0.3">
      <c r="A35" s="25">
        <v>34</v>
      </c>
      <c r="B35" s="26">
        <v>904</v>
      </c>
      <c r="C35" s="26">
        <v>9</v>
      </c>
      <c r="D35" s="33" t="s">
        <v>12</v>
      </c>
      <c r="E35" s="27">
        <v>624</v>
      </c>
      <c r="F35" s="26">
        <f t="shared" si="4"/>
        <v>686.40000000000009</v>
      </c>
      <c r="G35" s="83" t="e">
        <f>#REF!</f>
        <v>#REF!</v>
      </c>
      <c r="H35" s="84">
        <v>0</v>
      </c>
      <c r="I35" s="85">
        <f t="shared" si="2"/>
        <v>0</v>
      </c>
      <c r="J35" s="86">
        <f t="shared" si="0"/>
        <v>0</v>
      </c>
      <c r="K35" s="85">
        <f t="shared" si="3"/>
        <v>2059200.0000000002</v>
      </c>
      <c r="L35" s="27" t="s">
        <v>40</v>
      </c>
    </row>
    <row r="36" spans="1:13" x14ac:dyDescent="0.3">
      <c r="A36" s="25">
        <v>35</v>
      </c>
      <c r="B36" s="26">
        <v>905</v>
      </c>
      <c r="C36" s="26">
        <v>9</v>
      </c>
      <c r="D36" s="27" t="s">
        <v>12</v>
      </c>
      <c r="E36" s="27">
        <v>624</v>
      </c>
      <c r="F36" s="26">
        <f t="shared" si="4"/>
        <v>686.40000000000009</v>
      </c>
      <c r="G36" s="83" t="e">
        <f>G35</f>
        <v>#REF!</v>
      </c>
      <c r="H36" s="84">
        <v>0</v>
      </c>
      <c r="I36" s="85">
        <f t="shared" si="2"/>
        <v>0</v>
      </c>
      <c r="J36" s="86">
        <f t="shared" si="0"/>
        <v>0</v>
      </c>
      <c r="K36" s="85">
        <f t="shared" si="3"/>
        <v>2059200.0000000002</v>
      </c>
      <c r="L36" s="27" t="s">
        <v>40</v>
      </c>
    </row>
    <row r="37" spans="1:13" x14ac:dyDescent="0.3">
      <c r="A37" s="25">
        <v>36</v>
      </c>
      <c r="B37" s="26">
        <v>1001</v>
      </c>
      <c r="C37" s="26">
        <v>10</v>
      </c>
      <c r="D37" s="33" t="s">
        <v>12</v>
      </c>
      <c r="E37" s="27">
        <v>624</v>
      </c>
      <c r="F37" s="26">
        <f t="shared" si="4"/>
        <v>686.40000000000009</v>
      </c>
      <c r="G37" s="83" t="e">
        <f>G36+90</f>
        <v>#REF!</v>
      </c>
      <c r="H37" s="84">
        <v>0</v>
      </c>
      <c r="I37" s="85">
        <f t="shared" si="2"/>
        <v>0</v>
      </c>
      <c r="J37" s="86">
        <f t="shared" si="0"/>
        <v>0</v>
      </c>
      <c r="K37" s="85">
        <f t="shared" si="3"/>
        <v>2059200.0000000002</v>
      </c>
      <c r="L37" s="27" t="s">
        <v>40</v>
      </c>
    </row>
    <row r="38" spans="1:13" s="59" customFormat="1" x14ac:dyDescent="0.3">
      <c r="A38" s="117" t="s">
        <v>3</v>
      </c>
      <c r="B38" s="117"/>
      <c r="C38" s="117"/>
      <c r="D38" s="117"/>
      <c r="E38" s="32">
        <f>SUM(E2:E37)</f>
        <v>22287</v>
      </c>
      <c r="F38" s="32">
        <f>SUM(F2:F37)</f>
        <v>24515.700000000012</v>
      </c>
      <c r="G38" s="83"/>
      <c r="H38" s="87">
        <f>SUM(H2:H37)</f>
        <v>0</v>
      </c>
      <c r="I38" s="88">
        <f>SUM(I2:I37)</f>
        <v>0</v>
      </c>
      <c r="J38" s="89"/>
      <c r="K38" s="88">
        <f>SUM(K2:K37)</f>
        <v>73547100.000000015</v>
      </c>
      <c r="L38" s="61"/>
    </row>
  </sheetData>
  <mergeCells count="1">
    <mergeCell ref="A38:D3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D5E4C-BC21-4E75-B770-7B47FA5DA116}">
  <sheetPr filterMode="1"/>
  <dimension ref="A1:M67"/>
  <sheetViews>
    <sheetView zoomScale="160" zoomScaleNormal="160" workbookViewId="0">
      <selection activeCell="E3" sqref="E3:E66"/>
    </sheetView>
  </sheetViews>
  <sheetFormatPr defaultRowHeight="15" x14ac:dyDescent="0.25"/>
  <cols>
    <col min="1" max="1" width="4" style="29" customWidth="1"/>
    <col min="2" max="2" width="5.140625" style="29" customWidth="1"/>
    <col min="3" max="3" width="4.7109375" style="29" customWidth="1"/>
    <col min="4" max="4" width="6.140625" style="29" customWidth="1"/>
    <col min="5" max="5" width="7.140625" style="34" customWidth="1"/>
    <col min="6" max="6" width="6" style="24" customWidth="1"/>
    <col min="7" max="7" width="7.140625" customWidth="1"/>
    <col min="8" max="8" width="11.5703125" customWidth="1"/>
    <col min="9" max="9" width="14" customWidth="1"/>
    <col min="10" max="10" width="7.7109375" customWidth="1"/>
    <col min="11" max="11" width="9.85546875" customWidth="1"/>
    <col min="12" max="12" width="9.140625" style="62"/>
    <col min="13" max="13" width="10.42578125" bestFit="1" customWidth="1"/>
  </cols>
  <sheetData>
    <row r="1" spans="1:13" ht="55.5" customHeight="1" x14ac:dyDescent="0.25">
      <c r="A1" s="21" t="s">
        <v>1</v>
      </c>
      <c r="B1" s="22" t="s">
        <v>0</v>
      </c>
      <c r="C1" s="22" t="s">
        <v>2</v>
      </c>
      <c r="D1" s="22" t="s">
        <v>11</v>
      </c>
      <c r="E1" s="22" t="s">
        <v>75</v>
      </c>
      <c r="F1" s="23" t="s">
        <v>13</v>
      </c>
      <c r="G1" s="80" t="s">
        <v>76</v>
      </c>
      <c r="H1" s="81" t="s">
        <v>77</v>
      </c>
      <c r="I1" s="82" t="s">
        <v>78</v>
      </c>
      <c r="J1" s="82" t="s">
        <v>79</v>
      </c>
      <c r="K1" s="90" t="s">
        <v>80</v>
      </c>
      <c r="L1" s="90" t="s">
        <v>38</v>
      </c>
    </row>
    <row r="2" spans="1:13" hidden="1" x14ac:dyDescent="0.25">
      <c r="A2" s="25">
        <v>1</v>
      </c>
      <c r="B2" s="26">
        <v>101</v>
      </c>
      <c r="C2" s="26">
        <v>1</v>
      </c>
      <c r="D2" s="33" t="s">
        <v>15</v>
      </c>
      <c r="E2" s="27">
        <v>910</v>
      </c>
      <c r="F2" s="26">
        <f>E2*1.1</f>
        <v>1001.0000000000001</v>
      </c>
      <c r="G2" s="83">
        <v>27000</v>
      </c>
      <c r="H2" s="84">
        <f>E2*G2</f>
        <v>24570000</v>
      </c>
      <c r="I2" s="85">
        <f>ROUND(H2*1.13,0)</f>
        <v>27764100</v>
      </c>
      <c r="J2" s="86">
        <f t="shared" ref="J2:J34" si="0">MROUND((I2*0.025/12),500)</f>
        <v>58000</v>
      </c>
      <c r="K2" s="91">
        <f>F2*3000</f>
        <v>3003000.0000000005</v>
      </c>
      <c r="L2" s="27" t="s">
        <v>39</v>
      </c>
      <c r="M2" s="28"/>
    </row>
    <row r="3" spans="1:13" x14ac:dyDescent="0.25">
      <c r="A3" s="25">
        <v>2</v>
      </c>
      <c r="B3" s="26">
        <v>102</v>
      </c>
      <c r="C3" s="26">
        <v>1</v>
      </c>
      <c r="D3" s="33" t="s">
        <v>15</v>
      </c>
      <c r="E3" s="27">
        <v>938</v>
      </c>
      <c r="F3" s="26">
        <f t="shared" ref="F3:F66" si="1">E3*1.1</f>
        <v>1031.8000000000002</v>
      </c>
      <c r="G3" s="83">
        <f>G2</f>
        <v>27000</v>
      </c>
      <c r="H3" s="84">
        <f t="shared" ref="H3:H66" si="2">E3*G3</f>
        <v>25326000</v>
      </c>
      <c r="I3" s="85">
        <f t="shared" ref="I3:I66" si="3">ROUND(H3*1.13,0)</f>
        <v>28618380</v>
      </c>
      <c r="J3" s="86">
        <f t="shared" si="0"/>
        <v>59500</v>
      </c>
      <c r="K3" s="91">
        <f t="shared" ref="K3:K66" si="4">F3*3000</f>
        <v>3095400.0000000005</v>
      </c>
      <c r="L3" s="27" t="s">
        <v>39</v>
      </c>
      <c r="M3" s="28"/>
    </row>
    <row r="4" spans="1:13" hidden="1" x14ac:dyDescent="0.25">
      <c r="A4" s="25">
        <v>3</v>
      </c>
      <c r="B4" s="26">
        <v>103</v>
      </c>
      <c r="C4" s="26">
        <v>1</v>
      </c>
      <c r="D4" s="33" t="s">
        <v>12</v>
      </c>
      <c r="E4" s="27">
        <v>631</v>
      </c>
      <c r="F4" s="26">
        <f t="shared" si="1"/>
        <v>694.1</v>
      </c>
      <c r="G4" s="83">
        <f>G3</f>
        <v>27000</v>
      </c>
      <c r="H4" s="84">
        <f t="shared" si="2"/>
        <v>17037000</v>
      </c>
      <c r="I4" s="85">
        <f t="shared" si="3"/>
        <v>19251810</v>
      </c>
      <c r="J4" s="86">
        <f t="shared" si="0"/>
        <v>40000</v>
      </c>
      <c r="K4" s="91">
        <f t="shared" si="4"/>
        <v>2082300</v>
      </c>
      <c r="L4" s="27" t="s">
        <v>39</v>
      </c>
      <c r="M4" s="28"/>
    </row>
    <row r="5" spans="1:13" hidden="1" x14ac:dyDescent="0.25">
      <c r="A5" s="25">
        <v>4</v>
      </c>
      <c r="B5" s="26">
        <v>104</v>
      </c>
      <c r="C5" s="26">
        <v>1</v>
      </c>
      <c r="D5" s="33" t="s">
        <v>12</v>
      </c>
      <c r="E5" s="27">
        <v>615</v>
      </c>
      <c r="F5" s="26">
        <f t="shared" si="1"/>
        <v>676.5</v>
      </c>
      <c r="G5" s="83">
        <f>G4</f>
        <v>27000</v>
      </c>
      <c r="H5" s="84">
        <f t="shared" si="2"/>
        <v>16605000</v>
      </c>
      <c r="I5" s="85">
        <f t="shared" si="3"/>
        <v>18763650</v>
      </c>
      <c r="J5" s="86">
        <f t="shared" si="0"/>
        <v>39000</v>
      </c>
      <c r="K5" s="91">
        <f t="shared" si="4"/>
        <v>2029500</v>
      </c>
      <c r="L5" s="27" t="s">
        <v>39</v>
      </c>
      <c r="M5" s="28"/>
    </row>
    <row r="6" spans="1:13" hidden="1" x14ac:dyDescent="0.25">
      <c r="A6" s="25">
        <v>5</v>
      </c>
      <c r="B6" s="26">
        <v>201</v>
      </c>
      <c r="C6" s="26">
        <v>2</v>
      </c>
      <c r="D6" s="33" t="s">
        <v>15</v>
      </c>
      <c r="E6" s="27">
        <v>910</v>
      </c>
      <c r="F6" s="26">
        <f t="shared" si="1"/>
        <v>1001.0000000000001</v>
      </c>
      <c r="G6" s="83">
        <f>G5+90</f>
        <v>27090</v>
      </c>
      <c r="H6" s="84">
        <f t="shared" si="2"/>
        <v>24651900</v>
      </c>
      <c r="I6" s="85">
        <f t="shared" si="3"/>
        <v>27856647</v>
      </c>
      <c r="J6" s="86">
        <f t="shared" si="0"/>
        <v>58000</v>
      </c>
      <c r="K6" s="91">
        <f t="shared" si="4"/>
        <v>3003000.0000000005</v>
      </c>
      <c r="L6" s="27" t="s">
        <v>39</v>
      </c>
      <c r="M6" s="28"/>
    </row>
    <row r="7" spans="1:13" x14ac:dyDescent="0.25">
      <c r="A7" s="25">
        <v>6</v>
      </c>
      <c r="B7" s="26">
        <v>202</v>
      </c>
      <c r="C7" s="26">
        <v>2</v>
      </c>
      <c r="D7" s="33" t="s">
        <v>36</v>
      </c>
      <c r="E7" s="27">
        <v>938</v>
      </c>
      <c r="F7" s="26">
        <f t="shared" si="1"/>
        <v>1031.8000000000002</v>
      </c>
      <c r="G7" s="83">
        <f>G6</f>
        <v>27090</v>
      </c>
      <c r="H7" s="84">
        <f t="shared" si="2"/>
        <v>25410420</v>
      </c>
      <c r="I7" s="85">
        <f t="shared" si="3"/>
        <v>28713775</v>
      </c>
      <c r="J7" s="86">
        <f t="shared" si="0"/>
        <v>60000</v>
      </c>
      <c r="K7" s="91">
        <f t="shared" si="4"/>
        <v>3095400.0000000005</v>
      </c>
      <c r="L7" s="27" t="s">
        <v>39</v>
      </c>
    </row>
    <row r="8" spans="1:13" hidden="1" x14ac:dyDescent="0.25">
      <c r="A8" s="25">
        <v>7</v>
      </c>
      <c r="B8" s="26">
        <v>203</v>
      </c>
      <c r="C8" s="26">
        <v>2</v>
      </c>
      <c r="D8" s="33" t="s">
        <v>12</v>
      </c>
      <c r="E8" s="27">
        <v>631</v>
      </c>
      <c r="F8" s="26">
        <f t="shared" si="1"/>
        <v>694.1</v>
      </c>
      <c r="G8" s="83">
        <f>G7</f>
        <v>27090</v>
      </c>
      <c r="H8" s="84">
        <f t="shared" si="2"/>
        <v>17093790</v>
      </c>
      <c r="I8" s="85">
        <f t="shared" si="3"/>
        <v>19315983</v>
      </c>
      <c r="J8" s="86">
        <f t="shared" si="0"/>
        <v>40000</v>
      </c>
      <c r="K8" s="91">
        <f t="shared" si="4"/>
        <v>2082300</v>
      </c>
      <c r="L8" s="27" t="s">
        <v>39</v>
      </c>
    </row>
    <row r="9" spans="1:13" hidden="1" x14ac:dyDescent="0.25">
      <c r="A9" s="25">
        <v>8</v>
      </c>
      <c r="B9" s="26">
        <v>204</v>
      </c>
      <c r="C9" s="26">
        <v>2</v>
      </c>
      <c r="D9" s="33" t="s">
        <v>12</v>
      </c>
      <c r="E9" s="27">
        <v>615</v>
      </c>
      <c r="F9" s="26">
        <f t="shared" si="1"/>
        <v>676.5</v>
      </c>
      <c r="G9" s="83">
        <f>G8</f>
        <v>27090</v>
      </c>
      <c r="H9" s="84">
        <f t="shared" si="2"/>
        <v>16660350</v>
      </c>
      <c r="I9" s="85">
        <f t="shared" si="3"/>
        <v>18826196</v>
      </c>
      <c r="J9" s="86">
        <f t="shared" si="0"/>
        <v>39000</v>
      </c>
      <c r="K9" s="91">
        <f t="shared" si="4"/>
        <v>2029500</v>
      </c>
      <c r="L9" s="27" t="s">
        <v>39</v>
      </c>
    </row>
    <row r="10" spans="1:13" hidden="1" x14ac:dyDescent="0.25">
      <c r="A10" s="25">
        <v>9</v>
      </c>
      <c r="B10" s="26">
        <v>301</v>
      </c>
      <c r="C10" s="26">
        <v>3</v>
      </c>
      <c r="D10" s="33" t="s">
        <v>15</v>
      </c>
      <c r="E10" s="27">
        <v>910</v>
      </c>
      <c r="F10" s="26">
        <f t="shared" si="1"/>
        <v>1001.0000000000001</v>
      </c>
      <c r="G10" s="83">
        <f>G9+90</f>
        <v>27180</v>
      </c>
      <c r="H10" s="84">
        <f t="shared" si="2"/>
        <v>24733800</v>
      </c>
      <c r="I10" s="85">
        <f t="shared" si="3"/>
        <v>27949194</v>
      </c>
      <c r="J10" s="86">
        <f t="shared" si="0"/>
        <v>58000</v>
      </c>
      <c r="K10" s="91">
        <f t="shared" si="4"/>
        <v>3003000.0000000005</v>
      </c>
      <c r="L10" s="27" t="s">
        <v>39</v>
      </c>
    </row>
    <row r="11" spans="1:13" x14ac:dyDescent="0.25">
      <c r="A11" s="25">
        <v>10</v>
      </c>
      <c r="B11" s="26">
        <v>302</v>
      </c>
      <c r="C11" s="26">
        <v>3</v>
      </c>
      <c r="D11" s="33" t="s">
        <v>36</v>
      </c>
      <c r="E11" s="27">
        <v>938</v>
      </c>
      <c r="F11" s="26">
        <f t="shared" si="1"/>
        <v>1031.8000000000002</v>
      </c>
      <c r="G11" s="83">
        <f>G10</f>
        <v>27180</v>
      </c>
      <c r="H11" s="84">
        <f t="shared" si="2"/>
        <v>25494840</v>
      </c>
      <c r="I11" s="85">
        <f t="shared" si="3"/>
        <v>28809169</v>
      </c>
      <c r="J11" s="86">
        <f t="shared" si="0"/>
        <v>60000</v>
      </c>
      <c r="K11" s="91">
        <f t="shared" si="4"/>
        <v>3095400.0000000005</v>
      </c>
      <c r="L11" s="27" t="s">
        <v>39</v>
      </c>
    </row>
    <row r="12" spans="1:13" hidden="1" x14ac:dyDescent="0.25">
      <c r="A12" s="25">
        <v>11</v>
      </c>
      <c r="B12" s="26">
        <v>303</v>
      </c>
      <c r="C12" s="26">
        <v>3</v>
      </c>
      <c r="D12" s="33" t="s">
        <v>12</v>
      </c>
      <c r="E12" s="27">
        <v>631</v>
      </c>
      <c r="F12" s="26">
        <f t="shared" si="1"/>
        <v>694.1</v>
      </c>
      <c r="G12" s="83">
        <f>G11</f>
        <v>27180</v>
      </c>
      <c r="H12" s="84">
        <f t="shared" si="2"/>
        <v>17150580</v>
      </c>
      <c r="I12" s="85">
        <f t="shared" si="3"/>
        <v>19380155</v>
      </c>
      <c r="J12" s="86">
        <f t="shared" si="0"/>
        <v>40500</v>
      </c>
      <c r="K12" s="91">
        <f t="shared" si="4"/>
        <v>2082300</v>
      </c>
      <c r="L12" s="27" t="s">
        <v>39</v>
      </c>
    </row>
    <row r="13" spans="1:13" hidden="1" x14ac:dyDescent="0.25">
      <c r="A13" s="25">
        <v>12</v>
      </c>
      <c r="B13" s="26">
        <v>304</v>
      </c>
      <c r="C13" s="26">
        <v>3</v>
      </c>
      <c r="D13" s="33" t="s">
        <v>12</v>
      </c>
      <c r="E13" s="27">
        <v>615</v>
      </c>
      <c r="F13" s="26">
        <f t="shared" si="1"/>
        <v>676.5</v>
      </c>
      <c r="G13" s="83">
        <f>G12</f>
        <v>27180</v>
      </c>
      <c r="H13" s="84">
        <f t="shared" si="2"/>
        <v>16715700</v>
      </c>
      <c r="I13" s="85">
        <f t="shared" si="3"/>
        <v>18888741</v>
      </c>
      <c r="J13" s="86">
        <f t="shared" si="0"/>
        <v>39500</v>
      </c>
      <c r="K13" s="91">
        <f t="shared" si="4"/>
        <v>2029500</v>
      </c>
      <c r="L13" s="27" t="s">
        <v>39</v>
      </c>
    </row>
    <row r="14" spans="1:13" hidden="1" x14ac:dyDescent="0.25">
      <c r="A14" s="25">
        <v>13</v>
      </c>
      <c r="B14" s="26">
        <v>401</v>
      </c>
      <c r="C14" s="26">
        <v>4</v>
      </c>
      <c r="D14" s="33" t="s">
        <v>15</v>
      </c>
      <c r="E14" s="27">
        <v>910</v>
      </c>
      <c r="F14" s="26">
        <f t="shared" si="1"/>
        <v>1001.0000000000001</v>
      </c>
      <c r="G14" s="83">
        <f>G13+90</f>
        <v>27270</v>
      </c>
      <c r="H14" s="84">
        <f t="shared" si="2"/>
        <v>24815700</v>
      </c>
      <c r="I14" s="85">
        <f t="shared" si="3"/>
        <v>28041741</v>
      </c>
      <c r="J14" s="86">
        <f t="shared" si="0"/>
        <v>58500</v>
      </c>
      <c r="K14" s="91">
        <f t="shared" si="4"/>
        <v>3003000.0000000005</v>
      </c>
      <c r="L14" s="27" t="s">
        <v>39</v>
      </c>
    </row>
    <row r="15" spans="1:13" x14ac:dyDescent="0.25">
      <c r="A15" s="25">
        <v>14</v>
      </c>
      <c r="B15" s="26">
        <v>402</v>
      </c>
      <c r="C15" s="26">
        <v>4</v>
      </c>
      <c r="D15" s="33" t="s">
        <v>36</v>
      </c>
      <c r="E15" s="27">
        <v>938</v>
      </c>
      <c r="F15" s="26">
        <f t="shared" si="1"/>
        <v>1031.8000000000002</v>
      </c>
      <c r="G15" s="83">
        <f>G14</f>
        <v>27270</v>
      </c>
      <c r="H15" s="84">
        <f t="shared" si="2"/>
        <v>25579260</v>
      </c>
      <c r="I15" s="85">
        <f t="shared" si="3"/>
        <v>28904564</v>
      </c>
      <c r="J15" s="86">
        <f t="shared" si="0"/>
        <v>60000</v>
      </c>
      <c r="K15" s="91">
        <f t="shared" si="4"/>
        <v>3095400.0000000005</v>
      </c>
      <c r="L15" s="27" t="s">
        <v>39</v>
      </c>
    </row>
    <row r="16" spans="1:13" hidden="1" x14ac:dyDescent="0.25">
      <c r="A16" s="25">
        <v>15</v>
      </c>
      <c r="B16" s="26">
        <v>403</v>
      </c>
      <c r="C16" s="26">
        <v>4</v>
      </c>
      <c r="D16" s="33" t="s">
        <v>12</v>
      </c>
      <c r="E16" s="27">
        <v>631</v>
      </c>
      <c r="F16" s="26">
        <f t="shared" si="1"/>
        <v>694.1</v>
      </c>
      <c r="G16" s="83">
        <f>G15</f>
        <v>27270</v>
      </c>
      <c r="H16" s="84">
        <f t="shared" si="2"/>
        <v>17207370</v>
      </c>
      <c r="I16" s="85">
        <f t="shared" si="3"/>
        <v>19444328</v>
      </c>
      <c r="J16" s="86">
        <f t="shared" si="0"/>
        <v>40500</v>
      </c>
      <c r="K16" s="91">
        <f t="shared" si="4"/>
        <v>2082300</v>
      </c>
      <c r="L16" s="27" t="s">
        <v>39</v>
      </c>
    </row>
    <row r="17" spans="1:13" hidden="1" x14ac:dyDescent="0.25">
      <c r="A17" s="25">
        <v>16</v>
      </c>
      <c r="B17" s="26">
        <v>404</v>
      </c>
      <c r="C17" s="26">
        <v>4</v>
      </c>
      <c r="D17" s="33" t="s">
        <v>12</v>
      </c>
      <c r="E17" s="27">
        <v>615</v>
      </c>
      <c r="F17" s="26">
        <f t="shared" si="1"/>
        <v>676.5</v>
      </c>
      <c r="G17" s="83">
        <f>G16</f>
        <v>27270</v>
      </c>
      <c r="H17" s="84">
        <f t="shared" si="2"/>
        <v>16771050</v>
      </c>
      <c r="I17" s="85">
        <f t="shared" si="3"/>
        <v>18951287</v>
      </c>
      <c r="J17" s="86">
        <f t="shared" si="0"/>
        <v>39500</v>
      </c>
      <c r="K17" s="91">
        <f t="shared" si="4"/>
        <v>2029500</v>
      </c>
      <c r="L17" s="27" t="s">
        <v>39</v>
      </c>
    </row>
    <row r="18" spans="1:13" hidden="1" x14ac:dyDescent="0.25">
      <c r="A18" s="25">
        <v>17</v>
      </c>
      <c r="B18" s="26">
        <v>501</v>
      </c>
      <c r="C18" s="26">
        <v>5</v>
      </c>
      <c r="D18" s="33" t="s">
        <v>15</v>
      </c>
      <c r="E18" s="27">
        <v>910</v>
      </c>
      <c r="F18" s="26">
        <f t="shared" si="1"/>
        <v>1001.0000000000001</v>
      </c>
      <c r="G18" s="83">
        <f>G17+90</f>
        <v>27360</v>
      </c>
      <c r="H18" s="84">
        <f t="shared" si="2"/>
        <v>24897600</v>
      </c>
      <c r="I18" s="85">
        <f t="shared" si="3"/>
        <v>28134288</v>
      </c>
      <c r="J18" s="86">
        <f t="shared" si="0"/>
        <v>58500</v>
      </c>
      <c r="K18" s="91">
        <f t="shared" si="4"/>
        <v>3003000.0000000005</v>
      </c>
      <c r="L18" s="27" t="s">
        <v>39</v>
      </c>
    </row>
    <row r="19" spans="1:13" x14ac:dyDescent="0.25">
      <c r="A19" s="25">
        <v>18</v>
      </c>
      <c r="B19" s="26">
        <v>502</v>
      </c>
      <c r="C19" s="26">
        <v>5</v>
      </c>
      <c r="D19" s="33" t="s">
        <v>36</v>
      </c>
      <c r="E19" s="27">
        <v>938</v>
      </c>
      <c r="F19" s="26">
        <f t="shared" si="1"/>
        <v>1031.8000000000002</v>
      </c>
      <c r="G19" s="83">
        <f>G18</f>
        <v>27360</v>
      </c>
      <c r="H19" s="84">
        <f t="shared" si="2"/>
        <v>25663680</v>
      </c>
      <c r="I19" s="85">
        <f t="shared" si="3"/>
        <v>28999958</v>
      </c>
      <c r="J19" s="86">
        <f t="shared" si="0"/>
        <v>60500</v>
      </c>
      <c r="K19" s="91">
        <f t="shared" si="4"/>
        <v>3095400.0000000005</v>
      </c>
      <c r="L19" s="27" t="s">
        <v>39</v>
      </c>
      <c r="M19" s="28" t="e">
        <f>H19/#REF!</f>
        <v>#REF!</v>
      </c>
    </row>
    <row r="20" spans="1:13" hidden="1" x14ac:dyDescent="0.25">
      <c r="A20" s="25">
        <v>19</v>
      </c>
      <c r="B20" s="26">
        <v>503</v>
      </c>
      <c r="C20" s="26">
        <v>5</v>
      </c>
      <c r="D20" s="33" t="s">
        <v>12</v>
      </c>
      <c r="E20" s="27">
        <v>631</v>
      </c>
      <c r="F20" s="26">
        <f t="shared" si="1"/>
        <v>694.1</v>
      </c>
      <c r="G20" s="83">
        <f>G19</f>
        <v>27360</v>
      </c>
      <c r="H20" s="84">
        <f t="shared" si="2"/>
        <v>17264160</v>
      </c>
      <c r="I20" s="85">
        <f t="shared" si="3"/>
        <v>19508501</v>
      </c>
      <c r="J20" s="86">
        <f t="shared" si="0"/>
        <v>40500</v>
      </c>
      <c r="K20" s="91">
        <f t="shared" si="4"/>
        <v>2082300</v>
      </c>
      <c r="L20" s="27" t="s">
        <v>39</v>
      </c>
    </row>
    <row r="21" spans="1:13" hidden="1" x14ac:dyDescent="0.25">
      <c r="A21" s="25">
        <v>20</v>
      </c>
      <c r="B21" s="26">
        <v>504</v>
      </c>
      <c r="C21" s="26">
        <v>5</v>
      </c>
      <c r="D21" s="33" t="s">
        <v>12</v>
      </c>
      <c r="E21" s="27">
        <v>615</v>
      </c>
      <c r="F21" s="26">
        <f t="shared" si="1"/>
        <v>676.5</v>
      </c>
      <c r="G21" s="83">
        <f>G20</f>
        <v>27360</v>
      </c>
      <c r="H21" s="84">
        <f t="shared" si="2"/>
        <v>16826400</v>
      </c>
      <c r="I21" s="85">
        <f t="shared" si="3"/>
        <v>19013832</v>
      </c>
      <c r="J21" s="86">
        <f t="shared" si="0"/>
        <v>39500</v>
      </c>
      <c r="K21" s="91">
        <f t="shared" si="4"/>
        <v>2029500</v>
      </c>
      <c r="L21" s="27" t="s">
        <v>39</v>
      </c>
    </row>
    <row r="22" spans="1:13" hidden="1" x14ac:dyDescent="0.25">
      <c r="A22" s="25">
        <v>21</v>
      </c>
      <c r="B22" s="26">
        <v>601</v>
      </c>
      <c r="C22" s="26">
        <v>6</v>
      </c>
      <c r="D22" s="33" t="s">
        <v>15</v>
      </c>
      <c r="E22" s="27">
        <v>910</v>
      </c>
      <c r="F22" s="26">
        <f t="shared" si="1"/>
        <v>1001.0000000000001</v>
      </c>
      <c r="G22" s="83">
        <f>G21+90</f>
        <v>27450</v>
      </c>
      <c r="H22" s="84">
        <f t="shared" si="2"/>
        <v>24979500</v>
      </c>
      <c r="I22" s="85">
        <f t="shared" si="3"/>
        <v>28226835</v>
      </c>
      <c r="J22" s="86">
        <f t="shared" si="0"/>
        <v>59000</v>
      </c>
      <c r="K22" s="91">
        <f t="shared" si="4"/>
        <v>3003000.0000000005</v>
      </c>
      <c r="L22" s="27" t="s">
        <v>39</v>
      </c>
    </row>
    <row r="23" spans="1:13" x14ac:dyDescent="0.25">
      <c r="A23" s="25">
        <v>22</v>
      </c>
      <c r="B23" s="26">
        <v>602</v>
      </c>
      <c r="C23" s="26">
        <v>6</v>
      </c>
      <c r="D23" s="33" t="s">
        <v>36</v>
      </c>
      <c r="E23" s="27">
        <v>938</v>
      </c>
      <c r="F23" s="26">
        <f t="shared" si="1"/>
        <v>1031.8000000000002</v>
      </c>
      <c r="G23" s="83">
        <f>G22</f>
        <v>27450</v>
      </c>
      <c r="H23" s="84">
        <f t="shared" si="2"/>
        <v>25748100</v>
      </c>
      <c r="I23" s="85">
        <f t="shared" si="3"/>
        <v>29095353</v>
      </c>
      <c r="J23" s="86">
        <f t="shared" si="0"/>
        <v>60500</v>
      </c>
      <c r="K23" s="91">
        <f t="shared" si="4"/>
        <v>3095400.0000000005</v>
      </c>
      <c r="L23" s="27" t="s">
        <v>39</v>
      </c>
    </row>
    <row r="24" spans="1:13" hidden="1" x14ac:dyDescent="0.25">
      <c r="A24" s="25">
        <v>23</v>
      </c>
      <c r="B24" s="26">
        <v>603</v>
      </c>
      <c r="C24" s="26">
        <v>6</v>
      </c>
      <c r="D24" s="33" t="s">
        <v>12</v>
      </c>
      <c r="E24" s="27">
        <v>631</v>
      </c>
      <c r="F24" s="26">
        <f t="shared" si="1"/>
        <v>694.1</v>
      </c>
      <c r="G24" s="83">
        <f>G23</f>
        <v>27450</v>
      </c>
      <c r="H24" s="84">
        <f t="shared" si="2"/>
        <v>17320950</v>
      </c>
      <c r="I24" s="85">
        <f t="shared" si="3"/>
        <v>19572674</v>
      </c>
      <c r="J24" s="86">
        <f t="shared" si="0"/>
        <v>41000</v>
      </c>
      <c r="K24" s="91">
        <f t="shared" si="4"/>
        <v>2082300</v>
      </c>
      <c r="L24" s="27" t="s">
        <v>39</v>
      </c>
    </row>
    <row r="25" spans="1:13" hidden="1" x14ac:dyDescent="0.25">
      <c r="A25" s="25">
        <v>24</v>
      </c>
      <c r="B25" s="26">
        <v>604</v>
      </c>
      <c r="C25" s="26">
        <v>6</v>
      </c>
      <c r="D25" s="33" t="s">
        <v>12</v>
      </c>
      <c r="E25" s="27">
        <v>615</v>
      </c>
      <c r="F25" s="26">
        <f t="shared" si="1"/>
        <v>676.5</v>
      </c>
      <c r="G25" s="83">
        <f>G24</f>
        <v>27450</v>
      </c>
      <c r="H25" s="84">
        <f t="shared" si="2"/>
        <v>16881750</v>
      </c>
      <c r="I25" s="85">
        <f t="shared" si="3"/>
        <v>19076378</v>
      </c>
      <c r="J25" s="86">
        <f t="shared" si="0"/>
        <v>39500</v>
      </c>
      <c r="K25" s="91">
        <f t="shared" si="4"/>
        <v>2029500</v>
      </c>
      <c r="L25" s="27" t="s">
        <v>39</v>
      </c>
    </row>
    <row r="26" spans="1:13" hidden="1" x14ac:dyDescent="0.25">
      <c r="A26" s="25">
        <v>25</v>
      </c>
      <c r="B26" s="26">
        <v>701</v>
      </c>
      <c r="C26" s="26">
        <v>7</v>
      </c>
      <c r="D26" s="33" t="s">
        <v>15</v>
      </c>
      <c r="E26" s="27">
        <v>910</v>
      </c>
      <c r="F26" s="26">
        <f t="shared" si="1"/>
        <v>1001.0000000000001</v>
      </c>
      <c r="G26" s="83">
        <f>G25+90</f>
        <v>27540</v>
      </c>
      <c r="H26" s="84">
        <f t="shared" si="2"/>
        <v>25061400</v>
      </c>
      <c r="I26" s="85">
        <f t="shared" si="3"/>
        <v>28319382</v>
      </c>
      <c r="J26" s="86">
        <f t="shared" si="0"/>
        <v>59000</v>
      </c>
      <c r="K26" s="91">
        <f t="shared" si="4"/>
        <v>3003000.0000000005</v>
      </c>
      <c r="L26" s="27" t="s">
        <v>39</v>
      </c>
    </row>
    <row r="27" spans="1:13" x14ac:dyDescent="0.25">
      <c r="A27" s="25">
        <v>26</v>
      </c>
      <c r="B27" s="26">
        <v>702</v>
      </c>
      <c r="C27" s="26">
        <v>7</v>
      </c>
      <c r="D27" s="33" t="s">
        <v>36</v>
      </c>
      <c r="E27" s="27">
        <v>938</v>
      </c>
      <c r="F27" s="26">
        <f t="shared" si="1"/>
        <v>1031.8000000000002</v>
      </c>
      <c r="G27" s="83">
        <f>G26</f>
        <v>27540</v>
      </c>
      <c r="H27" s="84">
        <f t="shared" si="2"/>
        <v>25832520</v>
      </c>
      <c r="I27" s="85">
        <f t="shared" si="3"/>
        <v>29190748</v>
      </c>
      <c r="J27" s="86">
        <f t="shared" si="0"/>
        <v>61000</v>
      </c>
      <c r="K27" s="91">
        <f t="shared" si="4"/>
        <v>3095400.0000000005</v>
      </c>
      <c r="L27" s="27" t="s">
        <v>39</v>
      </c>
    </row>
    <row r="28" spans="1:13" hidden="1" x14ac:dyDescent="0.25">
      <c r="A28" s="25">
        <v>27</v>
      </c>
      <c r="B28" s="26">
        <v>703</v>
      </c>
      <c r="C28" s="26">
        <v>7</v>
      </c>
      <c r="D28" s="33" t="s">
        <v>12</v>
      </c>
      <c r="E28" s="27">
        <v>631</v>
      </c>
      <c r="F28" s="26">
        <f t="shared" si="1"/>
        <v>694.1</v>
      </c>
      <c r="G28" s="83">
        <f>G27</f>
        <v>27540</v>
      </c>
      <c r="H28" s="84">
        <f t="shared" si="2"/>
        <v>17377740</v>
      </c>
      <c r="I28" s="85">
        <f t="shared" si="3"/>
        <v>19636846</v>
      </c>
      <c r="J28" s="86">
        <f t="shared" si="0"/>
        <v>41000</v>
      </c>
      <c r="K28" s="91">
        <f t="shared" si="4"/>
        <v>2082300</v>
      </c>
      <c r="L28" s="27" t="s">
        <v>39</v>
      </c>
    </row>
    <row r="29" spans="1:13" hidden="1" x14ac:dyDescent="0.25">
      <c r="A29" s="25">
        <v>28</v>
      </c>
      <c r="B29" s="26">
        <v>704</v>
      </c>
      <c r="C29" s="26">
        <v>7</v>
      </c>
      <c r="D29" s="33" t="s">
        <v>12</v>
      </c>
      <c r="E29" s="27">
        <v>615</v>
      </c>
      <c r="F29" s="26">
        <f t="shared" si="1"/>
        <v>676.5</v>
      </c>
      <c r="G29" s="83">
        <f>G28</f>
        <v>27540</v>
      </c>
      <c r="H29" s="84">
        <f t="shared" si="2"/>
        <v>16937100</v>
      </c>
      <c r="I29" s="85">
        <f t="shared" si="3"/>
        <v>19138923</v>
      </c>
      <c r="J29" s="86">
        <f t="shared" si="0"/>
        <v>40000</v>
      </c>
      <c r="K29" s="91">
        <f t="shared" si="4"/>
        <v>2029500</v>
      </c>
      <c r="L29" s="27" t="s">
        <v>39</v>
      </c>
    </row>
    <row r="30" spans="1:13" hidden="1" x14ac:dyDescent="0.25">
      <c r="A30" s="25">
        <v>29</v>
      </c>
      <c r="B30" s="26">
        <v>801</v>
      </c>
      <c r="C30" s="26">
        <v>8</v>
      </c>
      <c r="D30" s="33" t="s">
        <v>15</v>
      </c>
      <c r="E30" s="27">
        <v>1006</v>
      </c>
      <c r="F30" s="26">
        <f t="shared" si="1"/>
        <v>1106.6000000000001</v>
      </c>
      <c r="G30" s="83">
        <f>G29+90</f>
        <v>27630</v>
      </c>
      <c r="H30" s="84">
        <f t="shared" si="2"/>
        <v>27795780</v>
      </c>
      <c r="I30" s="85">
        <f t="shared" si="3"/>
        <v>31409231</v>
      </c>
      <c r="J30" s="86">
        <f t="shared" si="0"/>
        <v>65500</v>
      </c>
      <c r="K30" s="91">
        <f t="shared" si="4"/>
        <v>3319800.0000000005</v>
      </c>
      <c r="L30" s="27" t="s">
        <v>39</v>
      </c>
    </row>
    <row r="31" spans="1:13" hidden="1" x14ac:dyDescent="0.25">
      <c r="A31" s="25">
        <v>30</v>
      </c>
      <c r="B31" s="26">
        <v>803</v>
      </c>
      <c r="C31" s="26">
        <v>8</v>
      </c>
      <c r="D31" s="33" t="s">
        <v>12</v>
      </c>
      <c r="E31" s="27">
        <v>631</v>
      </c>
      <c r="F31" s="26">
        <f t="shared" si="1"/>
        <v>694.1</v>
      </c>
      <c r="G31" s="83">
        <f>G30</f>
        <v>27630</v>
      </c>
      <c r="H31" s="84">
        <f t="shared" si="2"/>
        <v>17434530</v>
      </c>
      <c r="I31" s="85">
        <f t="shared" si="3"/>
        <v>19701019</v>
      </c>
      <c r="J31" s="86">
        <f t="shared" si="0"/>
        <v>41000</v>
      </c>
      <c r="K31" s="91">
        <f t="shared" si="4"/>
        <v>2082300</v>
      </c>
      <c r="L31" s="27" t="s">
        <v>39</v>
      </c>
    </row>
    <row r="32" spans="1:13" hidden="1" x14ac:dyDescent="0.25">
      <c r="A32" s="25">
        <v>31</v>
      </c>
      <c r="B32" s="26">
        <v>804</v>
      </c>
      <c r="C32" s="26">
        <v>8</v>
      </c>
      <c r="D32" s="33" t="s">
        <v>12</v>
      </c>
      <c r="E32" s="27">
        <v>615</v>
      </c>
      <c r="F32" s="26">
        <f t="shared" si="1"/>
        <v>676.5</v>
      </c>
      <c r="G32" s="83">
        <f>G31</f>
        <v>27630</v>
      </c>
      <c r="H32" s="84">
        <f t="shared" si="2"/>
        <v>16992450</v>
      </c>
      <c r="I32" s="85">
        <f t="shared" si="3"/>
        <v>19201469</v>
      </c>
      <c r="J32" s="86">
        <f t="shared" si="0"/>
        <v>40000</v>
      </c>
      <c r="K32" s="91">
        <f t="shared" si="4"/>
        <v>2029500</v>
      </c>
      <c r="L32" s="27" t="s">
        <v>39</v>
      </c>
    </row>
    <row r="33" spans="1:13" hidden="1" x14ac:dyDescent="0.25">
      <c r="A33" s="25">
        <v>32</v>
      </c>
      <c r="B33" s="26">
        <v>901</v>
      </c>
      <c r="C33" s="26">
        <v>9</v>
      </c>
      <c r="D33" s="33" t="s">
        <v>15</v>
      </c>
      <c r="E33" s="27">
        <v>910</v>
      </c>
      <c r="F33" s="26">
        <f t="shared" si="1"/>
        <v>1001.0000000000001</v>
      </c>
      <c r="G33" s="83">
        <f>G32+90</f>
        <v>27720</v>
      </c>
      <c r="H33" s="84">
        <f t="shared" si="2"/>
        <v>25225200</v>
      </c>
      <c r="I33" s="85">
        <f t="shared" si="3"/>
        <v>28504476</v>
      </c>
      <c r="J33" s="86">
        <f t="shared" si="0"/>
        <v>59500</v>
      </c>
      <c r="K33" s="91">
        <f t="shared" si="4"/>
        <v>3003000.0000000005</v>
      </c>
      <c r="L33" s="27" t="s">
        <v>39</v>
      </c>
    </row>
    <row r="34" spans="1:13" x14ac:dyDescent="0.25">
      <c r="A34" s="25">
        <v>33</v>
      </c>
      <c r="B34" s="26">
        <v>902</v>
      </c>
      <c r="C34" s="26">
        <v>9</v>
      </c>
      <c r="D34" s="33" t="s">
        <v>36</v>
      </c>
      <c r="E34" s="27">
        <v>938</v>
      </c>
      <c r="F34" s="26">
        <f t="shared" si="1"/>
        <v>1031.8000000000002</v>
      </c>
      <c r="G34" s="83">
        <f>G33</f>
        <v>27720</v>
      </c>
      <c r="H34" s="84">
        <f t="shared" si="2"/>
        <v>26001360</v>
      </c>
      <c r="I34" s="85">
        <f t="shared" si="3"/>
        <v>29381537</v>
      </c>
      <c r="J34" s="86">
        <f t="shared" si="0"/>
        <v>61000</v>
      </c>
      <c r="K34" s="91">
        <f t="shared" si="4"/>
        <v>3095400.0000000005</v>
      </c>
      <c r="L34" s="27" t="s">
        <v>39</v>
      </c>
    </row>
    <row r="35" spans="1:13" hidden="1" x14ac:dyDescent="0.25">
      <c r="A35" s="25">
        <v>34</v>
      </c>
      <c r="B35" s="26">
        <v>903</v>
      </c>
      <c r="C35" s="26">
        <v>9</v>
      </c>
      <c r="D35" s="33" t="s">
        <v>12</v>
      </c>
      <c r="E35" s="27">
        <v>631</v>
      </c>
      <c r="F35" s="26">
        <f t="shared" si="1"/>
        <v>694.1</v>
      </c>
      <c r="G35" s="83">
        <f>G34</f>
        <v>27720</v>
      </c>
      <c r="H35" s="84">
        <f t="shared" si="2"/>
        <v>17491320</v>
      </c>
      <c r="I35" s="85">
        <f t="shared" si="3"/>
        <v>19765192</v>
      </c>
      <c r="J35" s="86">
        <f t="shared" ref="J35:J66" si="5">MROUND((I35*0.025/12),500)</f>
        <v>41000</v>
      </c>
      <c r="K35" s="91">
        <f t="shared" si="4"/>
        <v>2082300</v>
      </c>
      <c r="L35" s="27" t="s">
        <v>39</v>
      </c>
      <c r="M35" s="28"/>
    </row>
    <row r="36" spans="1:13" hidden="1" x14ac:dyDescent="0.25">
      <c r="A36" s="25">
        <v>35</v>
      </c>
      <c r="B36" s="26">
        <v>904</v>
      </c>
      <c r="C36" s="26">
        <v>9</v>
      </c>
      <c r="D36" s="33" t="s">
        <v>12</v>
      </c>
      <c r="E36" s="27">
        <v>615</v>
      </c>
      <c r="F36" s="26">
        <f t="shared" si="1"/>
        <v>676.5</v>
      </c>
      <c r="G36" s="83">
        <f>G35</f>
        <v>27720</v>
      </c>
      <c r="H36" s="84">
        <f t="shared" si="2"/>
        <v>17047800</v>
      </c>
      <c r="I36" s="85">
        <f t="shared" si="3"/>
        <v>19264014</v>
      </c>
      <c r="J36" s="86">
        <f t="shared" si="5"/>
        <v>40000</v>
      </c>
      <c r="K36" s="91">
        <f t="shared" si="4"/>
        <v>2029500</v>
      </c>
      <c r="L36" s="27" t="s">
        <v>39</v>
      </c>
      <c r="M36" s="28"/>
    </row>
    <row r="37" spans="1:13" hidden="1" x14ac:dyDescent="0.25">
      <c r="A37" s="25">
        <v>36</v>
      </c>
      <c r="B37" s="26">
        <v>1001</v>
      </c>
      <c r="C37" s="26">
        <v>10</v>
      </c>
      <c r="D37" s="33" t="s">
        <v>15</v>
      </c>
      <c r="E37" s="27">
        <v>910</v>
      </c>
      <c r="F37" s="26">
        <f t="shared" si="1"/>
        <v>1001.0000000000001</v>
      </c>
      <c r="G37" s="83">
        <f>G36+90</f>
        <v>27810</v>
      </c>
      <c r="H37" s="84">
        <f t="shared" si="2"/>
        <v>25307100</v>
      </c>
      <c r="I37" s="85">
        <f t="shared" si="3"/>
        <v>28597023</v>
      </c>
      <c r="J37" s="86">
        <f t="shared" si="5"/>
        <v>59500</v>
      </c>
      <c r="K37" s="91">
        <f t="shared" si="4"/>
        <v>3003000.0000000005</v>
      </c>
      <c r="L37" s="27" t="s">
        <v>39</v>
      </c>
      <c r="M37" s="28"/>
    </row>
    <row r="38" spans="1:13" x14ac:dyDescent="0.25">
      <c r="A38" s="25">
        <v>37</v>
      </c>
      <c r="B38" s="26">
        <v>1002</v>
      </c>
      <c r="C38" s="26">
        <v>10</v>
      </c>
      <c r="D38" s="33" t="s">
        <v>36</v>
      </c>
      <c r="E38" s="27">
        <v>938</v>
      </c>
      <c r="F38" s="26">
        <f t="shared" si="1"/>
        <v>1031.8000000000002</v>
      </c>
      <c r="G38" s="83">
        <f>G37</f>
        <v>27810</v>
      </c>
      <c r="H38" s="84">
        <f t="shared" si="2"/>
        <v>26085780</v>
      </c>
      <c r="I38" s="85">
        <f t="shared" si="3"/>
        <v>29476931</v>
      </c>
      <c r="J38" s="86">
        <f t="shared" si="5"/>
        <v>61500</v>
      </c>
      <c r="K38" s="91">
        <f t="shared" si="4"/>
        <v>3095400.0000000005</v>
      </c>
      <c r="L38" s="27" t="s">
        <v>39</v>
      </c>
      <c r="M38" s="28"/>
    </row>
    <row r="39" spans="1:13" hidden="1" x14ac:dyDescent="0.25">
      <c r="A39" s="25">
        <v>38</v>
      </c>
      <c r="B39" s="26">
        <v>1003</v>
      </c>
      <c r="C39" s="26">
        <v>10</v>
      </c>
      <c r="D39" s="33" t="s">
        <v>12</v>
      </c>
      <c r="E39" s="27">
        <v>631</v>
      </c>
      <c r="F39" s="26">
        <f t="shared" si="1"/>
        <v>694.1</v>
      </c>
      <c r="G39" s="83">
        <f>G38</f>
        <v>27810</v>
      </c>
      <c r="H39" s="84">
        <f t="shared" si="2"/>
        <v>17548110</v>
      </c>
      <c r="I39" s="85">
        <f t="shared" si="3"/>
        <v>19829364</v>
      </c>
      <c r="J39" s="86">
        <f t="shared" si="5"/>
        <v>41500</v>
      </c>
      <c r="K39" s="91">
        <f t="shared" si="4"/>
        <v>2082300</v>
      </c>
      <c r="L39" s="27" t="s">
        <v>39</v>
      </c>
      <c r="M39" s="28"/>
    </row>
    <row r="40" spans="1:13" hidden="1" x14ac:dyDescent="0.25">
      <c r="A40" s="25">
        <v>39</v>
      </c>
      <c r="B40" s="26">
        <v>1004</v>
      </c>
      <c r="C40" s="26">
        <v>10</v>
      </c>
      <c r="D40" s="33" t="s">
        <v>12</v>
      </c>
      <c r="E40" s="27">
        <v>615</v>
      </c>
      <c r="F40" s="26">
        <f t="shared" si="1"/>
        <v>676.5</v>
      </c>
      <c r="G40" s="83">
        <f>G39</f>
        <v>27810</v>
      </c>
      <c r="H40" s="84">
        <f t="shared" si="2"/>
        <v>17103150</v>
      </c>
      <c r="I40" s="85">
        <f t="shared" si="3"/>
        <v>19326560</v>
      </c>
      <c r="J40" s="86">
        <f t="shared" si="5"/>
        <v>40500</v>
      </c>
      <c r="K40" s="91">
        <f t="shared" si="4"/>
        <v>2029500</v>
      </c>
      <c r="L40" s="27" t="s">
        <v>39</v>
      </c>
    </row>
    <row r="41" spans="1:13" hidden="1" x14ac:dyDescent="0.25">
      <c r="A41" s="25">
        <v>40</v>
      </c>
      <c r="B41" s="26">
        <v>1101</v>
      </c>
      <c r="C41" s="26">
        <v>11</v>
      </c>
      <c r="D41" s="33" t="s">
        <v>15</v>
      </c>
      <c r="E41" s="27">
        <v>910</v>
      </c>
      <c r="F41" s="26">
        <f t="shared" si="1"/>
        <v>1001.0000000000001</v>
      </c>
      <c r="G41" s="83">
        <f>G40+90</f>
        <v>27900</v>
      </c>
      <c r="H41" s="84">
        <f t="shared" si="2"/>
        <v>25389000</v>
      </c>
      <c r="I41" s="85">
        <f t="shared" si="3"/>
        <v>28689570</v>
      </c>
      <c r="J41" s="86">
        <f t="shared" si="5"/>
        <v>60000</v>
      </c>
      <c r="K41" s="91">
        <f t="shared" si="4"/>
        <v>3003000.0000000005</v>
      </c>
      <c r="L41" s="27" t="s">
        <v>39</v>
      </c>
    </row>
    <row r="42" spans="1:13" x14ac:dyDescent="0.25">
      <c r="A42" s="25">
        <v>41</v>
      </c>
      <c r="B42" s="26">
        <v>1102</v>
      </c>
      <c r="C42" s="26">
        <v>11</v>
      </c>
      <c r="D42" s="33" t="s">
        <v>36</v>
      </c>
      <c r="E42" s="27">
        <v>938</v>
      </c>
      <c r="F42" s="26">
        <f t="shared" si="1"/>
        <v>1031.8000000000002</v>
      </c>
      <c r="G42" s="83">
        <f>G41</f>
        <v>27900</v>
      </c>
      <c r="H42" s="84">
        <f t="shared" si="2"/>
        <v>26170200</v>
      </c>
      <c r="I42" s="85">
        <f t="shared" si="3"/>
        <v>29572326</v>
      </c>
      <c r="J42" s="86">
        <f t="shared" si="5"/>
        <v>61500</v>
      </c>
      <c r="K42" s="91">
        <f t="shared" si="4"/>
        <v>3095400.0000000005</v>
      </c>
      <c r="L42" s="27" t="s">
        <v>39</v>
      </c>
    </row>
    <row r="43" spans="1:13" hidden="1" x14ac:dyDescent="0.25">
      <c r="A43" s="25">
        <v>42</v>
      </c>
      <c r="B43" s="26">
        <v>1103</v>
      </c>
      <c r="C43" s="26">
        <v>11</v>
      </c>
      <c r="D43" s="33" t="s">
        <v>12</v>
      </c>
      <c r="E43" s="27">
        <v>631</v>
      </c>
      <c r="F43" s="26">
        <f t="shared" si="1"/>
        <v>694.1</v>
      </c>
      <c r="G43" s="83">
        <f>G42</f>
        <v>27900</v>
      </c>
      <c r="H43" s="84">
        <f t="shared" si="2"/>
        <v>17604900</v>
      </c>
      <c r="I43" s="85">
        <f t="shared" si="3"/>
        <v>19893537</v>
      </c>
      <c r="J43" s="86">
        <f t="shared" si="5"/>
        <v>41500</v>
      </c>
      <c r="K43" s="91">
        <f t="shared" si="4"/>
        <v>2082300</v>
      </c>
      <c r="L43" s="27" t="s">
        <v>39</v>
      </c>
    </row>
    <row r="44" spans="1:13" hidden="1" x14ac:dyDescent="0.25">
      <c r="A44" s="25">
        <v>43</v>
      </c>
      <c r="B44" s="26">
        <v>1104</v>
      </c>
      <c r="C44" s="26">
        <v>11</v>
      </c>
      <c r="D44" s="33" t="s">
        <v>12</v>
      </c>
      <c r="E44" s="27">
        <v>615</v>
      </c>
      <c r="F44" s="26">
        <f t="shared" si="1"/>
        <v>676.5</v>
      </c>
      <c r="G44" s="83">
        <f>G43</f>
        <v>27900</v>
      </c>
      <c r="H44" s="84">
        <f t="shared" si="2"/>
        <v>17158500</v>
      </c>
      <c r="I44" s="85">
        <f t="shared" si="3"/>
        <v>19389105</v>
      </c>
      <c r="J44" s="86">
        <f t="shared" si="5"/>
        <v>40500</v>
      </c>
      <c r="K44" s="91">
        <f t="shared" si="4"/>
        <v>2029500</v>
      </c>
      <c r="L44" s="27" t="s">
        <v>39</v>
      </c>
    </row>
    <row r="45" spans="1:13" hidden="1" x14ac:dyDescent="0.25">
      <c r="A45" s="25">
        <v>44</v>
      </c>
      <c r="B45" s="26">
        <v>1201</v>
      </c>
      <c r="C45" s="26">
        <v>12</v>
      </c>
      <c r="D45" s="33" t="s">
        <v>15</v>
      </c>
      <c r="E45" s="27">
        <v>910</v>
      </c>
      <c r="F45" s="26">
        <f t="shared" si="1"/>
        <v>1001.0000000000001</v>
      </c>
      <c r="G45" s="83">
        <f>G44+90</f>
        <v>27990</v>
      </c>
      <c r="H45" s="84">
        <f t="shared" si="2"/>
        <v>25470900</v>
      </c>
      <c r="I45" s="85">
        <f t="shared" si="3"/>
        <v>28782117</v>
      </c>
      <c r="J45" s="86">
        <f t="shared" si="5"/>
        <v>60000</v>
      </c>
      <c r="K45" s="91">
        <f t="shared" si="4"/>
        <v>3003000.0000000005</v>
      </c>
      <c r="L45" s="27" t="s">
        <v>39</v>
      </c>
    </row>
    <row r="46" spans="1:13" x14ac:dyDescent="0.25">
      <c r="A46" s="25">
        <v>45</v>
      </c>
      <c r="B46" s="26">
        <v>1202</v>
      </c>
      <c r="C46" s="26">
        <v>12</v>
      </c>
      <c r="D46" s="33" t="s">
        <v>36</v>
      </c>
      <c r="E46" s="27">
        <v>938</v>
      </c>
      <c r="F46" s="26">
        <f t="shared" si="1"/>
        <v>1031.8000000000002</v>
      </c>
      <c r="G46" s="83">
        <f>G45</f>
        <v>27990</v>
      </c>
      <c r="H46" s="84">
        <f t="shared" si="2"/>
        <v>26254620</v>
      </c>
      <c r="I46" s="85">
        <f t="shared" si="3"/>
        <v>29667721</v>
      </c>
      <c r="J46" s="86">
        <f t="shared" si="5"/>
        <v>62000</v>
      </c>
      <c r="K46" s="91">
        <f t="shared" si="4"/>
        <v>3095400.0000000005</v>
      </c>
      <c r="L46" s="27" t="s">
        <v>39</v>
      </c>
    </row>
    <row r="47" spans="1:13" hidden="1" x14ac:dyDescent="0.25">
      <c r="A47" s="25">
        <v>46</v>
      </c>
      <c r="B47" s="26">
        <v>1203</v>
      </c>
      <c r="C47" s="26">
        <v>12</v>
      </c>
      <c r="D47" s="33" t="s">
        <v>12</v>
      </c>
      <c r="E47" s="27">
        <v>631</v>
      </c>
      <c r="F47" s="26">
        <f t="shared" si="1"/>
        <v>694.1</v>
      </c>
      <c r="G47" s="83">
        <f>G46</f>
        <v>27990</v>
      </c>
      <c r="H47" s="84">
        <f t="shared" si="2"/>
        <v>17661690</v>
      </c>
      <c r="I47" s="85">
        <f t="shared" si="3"/>
        <v>19957710</v>
      </c>
      <c r="J47" s="86">
        <f t="shared" si="5"/>
        <v>41500</v>
      </c>
      <c r="K47" s="91">
        <f t="shared" si="4"/>
        <v>2082300</v>
      </c>
      <c r="L47" s="27" t="s">
        <v>39</v>
      </c>
    </row>
    <row r="48" spans="1:13" hidden="1" x14ac:dyDescent="0.25">
      <c r="A48" s="25">
        <v>47</v>
      </c>
      <c r="B48" s="26">
        <v>1204</v>
      </c>
      <c r="C48" s="26">
        <v>12</v>
      </c>
      <c r="D48" s="33" t="s">
        <v>12</v>
      </c>
      <c r="E48" s="27">
        <v>615</v>
      </c>
      <c r="F48" s="26">
        <f t="shared" si="1"/>
        <v>676.5</v>
      </c>
      <c r="G48" s="83">
        <f>G47</f>
        <v>27990</v>
      </c>
      <c r="H48" s="84">
        <f t="shared" si="2"/>
        <v>17213850</v>
      </c>
      <c r="I48" s="85">
        <f t="shared" si="3"/>
        <v>19451651</v>
      </c>
      <c r="J48" s="86">
        <f t="shared" si="5"/>
        <v>40500</v>
      </c>
      <c r="K48" s="91">
        <f t="shared" si="4"/>
        <v>2029500</v>
      </c>
      <c r="L48" s="27" t="s">
        <v>39</v>
      </c>
    </row>
    <row r="49" spans="1:13" hidden="1" x14ac:dyDescent="0.25">
      <c r="A49" s="25">
        <v>48</v>
      </c>
      <c r="B49" s="26">
        <v>1301</v>
      </c>
      <c r="C49" s="26">
        <v>13</v>
      </c>
      <c r="D49" s="33" t="s">
        <v>15</v>
      </c>
      <c r="E49" s="27">
        <v>910</v>
      </c>
      <c r="F49" s="26">
        <f t="shared" si="1"/>
        <v>1001.0000000000001</v>
      </c>
      <c r="G49" s="83">
        <f>G48+90</f>
        <v>28080</v>
      </c>
      <c r="H49" s="84">
        <f t="shared" si="2"/>
        <v>25552800</v>
      </c>
      <c r="I49" s="85">
        <f t="shared" si="3"/>
        <v>28874664</v>
      </c>
      <c r="J49" s="86">
        <f t="shared" si="5"/>
        <v>60000</v>
      </c>
      <c r="K49" s="91">
        <f t="shared" si="4"/>
        <v>3003000.0000000005</v>
      </c>
      <c r="L49" s="27" t="s">
        <v>39</v>
      </c>
    </row>
    <row r="50" spans="1:13" x14ac:dyDescent="0.25">
      <c r="A50" s="25">
        <v>49</v>
      </c>
      <c r="B50" s="26">
        <v>1302</v>
      </c>
      <c r="C50" s="26">
        <v>13</v>
      </c>
      <c r="D50" s="33" t="s">
        <v>36</v>
      </c>
      <c r="E50" s="27">
        <v>938</v>
      </c>
      <c r="F50" s="26">
        <f t="shared" si="1"/>
        <v>1031.8000000000002</v>
      </c>
      <c r="G50" s="83">
        <f>G49</f>
        <v>28080</v>
      </c>
      <c r="H50" s="84">
        <f t="shared" si="2"/>
        <v>26339040</v>
      </c>
      <c r="I50" s="85">
        <f t="shared" si="3"/>
        <v>29763115</v>
      </c>
      <c r="J50" s="86">
        <f t="shared" si="5"/>
        <v>62000</v>
      </c>
      <c r="K50" s="91">
        <f t="shared" si="4"/>
        <v>3095400.0000000005</v>
      </c>
      <c r="L50" s="27" t="s">
        <v>39</v>
      </c>
    </row>
    <row r="51" spans="1:13" hidden="1" x14ac:dyDescent="0.25">
      <c r="A51" s="25">
        <v>50</v>
      </c>
      <c r="B51" s="26">
        <v>1303</v>
      </c>
      <c r="C51" s="26">
        <v>13</v>
      </c>
      <c r="D51" s="33" t="s">
        <v>12</v>
      </c>
      <c r="E51" s="27">
        <v>631</v>
      </c>
      <c r="F51" s="26">
        <f t="shared" si="1"/>
        <v>694.1</v>
      </c>
      <c r="G51" s="83">
        <f>G50</f>
        <v>28080</v>
      </c>
      <c r="H51" s="84">
        <f t="shared" si="2"/>
        <v>17718480</v>
      </c>
      <c r="I51" s="85">
        <f t="shared" si="3"/>
        <v>20021882</v>
      </c>
      <c r="J51" s="86">
        <f t="shared" si="5"/>
        <v>41500</v>
      </c>
      <c r="K51" s="91">
        <f t="shared" si="4"/>
        <v>2082300</v>
      </c>
      <c r="L51" s="27" t="s">
        <v>39</v>
      </c>
    </row>
    <row r="52" spans="1:13" hidden="1" x14ac:dyDescent="0.25">
      <c r="A52" s="25">
        <v>51</v>
      </c>
      <c r="B52" s="26">
        <v>1304</v>
      </c>
      <c r="C52" s="26">
        <v>13</v>
      </c>
      <c r="D52" s="33" t="s">
        <v>12</v>
      </c>
      <c r="E52" s="27">
        <v>615</v>
      </c>
      <c r="F52" s="26">
        <f t="shared" si="1"/>
        <v>676.5</v>
      </c>
      <c r="G52" s="83">
        <f>G51</f>
        <v>28080</v>
      </c>
      <c r="H52" s="84">
        <f t="shared" si="2"/>
        <v>17269200</v>
      </c>
      <c r="I52" s="85">
        <f t="shared" si="3"/>
        <v>19514196</v>
      </c>
      <c r="J52" s="86">
        <f t="shared" si="5"/>
        <v>40500</v>
      </c>
      <c r="K52" s="91">
        <f t="shared" si="4"/>
        <v>2029500</v>
      </c>
      <c r="L52" s="27" t="s">
        <v>39</v>
      </c>
      <c r="M52" s="28"/>
    </row>
    <row r="53" spans="1:13" hidden="1" x14ac:dyDescent="0.25">
      <c r="A53" s="25">
        <v>52</v>
      </c>
      <c r="B53" s="26">
        <v>1401</v>
      </c>
      <c r="C53" s="26">
        <v>14</v>
      </c>
      <c r="D53" s="33" t="s">
        <v>15</v>
      </c>
      <c r="E53" s="27">
        <v>910</v>
      </c>
      <c r="F53" s="26">
        <f t="shared" si="1"/>
        <v>1001.0000000000001</v>
      </c>
      <c r="G53" s="83">
        <f>G52+90</f>
        <v>28170</v>
      </c>
      <c r="H53" s="84">
        <f t="shared" si="2"/>
        <v>25634700</v>
      </c>
      <c r="I53" s="85">
        <f t="shared" si="3"/>
        <v>28967211</v>
      </c>
      <c r="J53" s="86">
        <f t="shared" si="5"/>
        <v>60500</v>
      </c>
      <c r="K53" s="91">
        <f t="shared" si="4"/>
        <v>3003000.0000000005</v>
      </c>
      <c r="L53" s="27" t="s">
        <v>39</v>
      </c>
    </row>
    <row r="54" spans="1:13" x14ac:dyDescent="0.25">
      <c r="A54" s="25">
        <v>53</v>
      </c>
      <c r="B54" s="26">
        <v>1402</v>
      </c>
      <c r="C54" s="26">
        <v>14</v>
      </c>
      <c r="D54" s="33" t="s">
        <v>36</v>
      </c>
      <c r="E54" s="27">
        <v>938</v>
      </c>
      <c r="F54" s="26">
        <f t="shared" si="1"/>
        <v>1031.8000000000002</v>
      </c>
      <c r="G54" s="83">
        <f>G53</f>
        <v>28170</v>
      </c>
      <c r="H54" s="84">
        <f t="shared" si="2"/>
        <v>26423460</v>
      </c>
      <c r="I54" s="85">
        <f t="shared" si="3"/>
        <v>29858510</v>
      </c>
      <c r="J54" s="86">
        <f t="shared" si="5"/>
        <v>62000</v>
      </c>
      <c r="K54" s="91">
        <f t="shared" si="4"/>
        <v>3095400.0000000005</v>
      </c>
      <c r="L54" s="27" t="s">
        <v>39</v>
      </c>
    </row>
    <row r="55" spans="1:13" hidden="1" x14ac:dyDescent="0.25">
      <c r="A55" s="25">
        <v>54</v>
      </c>
      <c r="B55" s="26">
        <v>1403</v>
      </c>
      <c r="C55" s="26">
        <v>14</v>
      </c>
      <c r="D55" s="33" t="s">
        <v>12</v>
      </c>
      <c r="E55" s="27">
        <v>631</v>
      </c>
      <c r="F55" s="26">
        <f t="shared" si="1"/>
        <v>694.1</v>
      </c>
      <c r="G55" s="83">
        <f>G54</f>
        <v>28170</v>
      </c>
      <c r="H55" s="84">
        <f t="shared" si="2"/>
        <v>17775270</v>
      </c>
      <c r="I55" s="85">
        <f t="shared" si="3"/>
        <v>20086055</v>
      </c>
      <c r="J55" s="86">
        <f t="shared" si="5"/>
        <v>42000</v>
      </c>
      <c r="K55" s="91">
        <f t="shared" si="4"/>
        <v>2082300</v>
      </c>
      <c r="L55" s="27" t="s">
        <v>39</v>
      </c>
    </row>
    <row r="56" spans="1:13" hidden="1" x14ac:dyDescent="0.25">
      <c r="A56" s="25">
        <v>55</v>
      </c>
      <c r="B56" s="26">
        <v>1404</v>
      </c>
      <c r="C56" s="26">
        <v>14</v>
      </c>
      <c r="D56" s="33" t="s">
        <v>12</v>
      </c>
      <c r="E56" s="27">
        <v>615</v>
      </c>
      <c r="F56" s="26">
        <f t="shared" si="1"/>
        <v>676.5</v>
      </c>
      <c r="G56" s="83">
        <f>G55</f>
        <v>28170</v>
      </c>
      <c r="H56" s="84">
        <f t="shared" si="2"/>
        <v>17324550</v>
      </c>
      <c r="I56" s="85">
        <f t="shared" si="3"/>
        <v>19576742</v>
      </c>
      <c r="J56" s="86">
        <f t="shared" si="5"/>
        <v>41000</v>
      </c>
      <c r="K56" s="91">
        <f t="shared" si="4"/>
        <v>2029500</v>
      </c>
      <c r="L56" s="27" t="s">
        <v>39</v>
      </c>
    </row>
    <row r="57" spans="1:13" hidden="1" x14ac:dyDescent="0.25">
      <c r="A57" s="25">
        <v>56</v>
      </c>
      <c r="B57" s="26">
        <v>1501</v>
      </c>
      <c r="C57" s="26">
        <v>15</v>
      </c>
      <c r="D57" s="33" t="s">
        <v>15</v>
      </c>
      <c r="E57" s="27">
        <v>910</v>
      </c>
      <c r="F57" s="26">
        <f t="shared" si="1"/>
        <v>1001.0000000000001</v>
      </c>
      <c r="G57" s="83">
        <f>G56+90</f>
        <v>28260</v>
      </c>
      <c r="H57" s="84">
        <f t="shared" si="2"/>
        <v>25716600</v>
      </c>
      <c r="I57" s="85">
        <f t="shared" si="3"/>
        <v>29059758</v>
      </c>
      <c r="J57" s="86">
        <f t="shared" si="5"/>
        <v>60500</v>
      </c>
      <c r="K57" s="91">
        <f t="shared" si="4"/>
        <v>3003000.0000000005</v>
      </c>
      <c r="L57" s="27" t="s">
        <v>39</v>
      </c>
    </row>
    <row r="58" spans="1:13" hidden="1" x14ac:dyDescent="0.25">
      <c r="A58" s="25">
        <v>57</v>
      </c>
      <c r="B58" s="26">
        <v>1502</v>
      </c>
      <c r="C58" s="26">
        <v>15</v>
      </c>
      <c r="D58" s="33" t="s">
        <v>12</v>
      </c>
      <c r="E58" s="27">
        <v>726</v>
      </c>
      <c r="F58" s="26">
        <f t="shared" si="1"/>
        <v>798.6</v>
      </c>
      <c r="G58" s="83">
        <f>G57</f>
        <v>28260</v>
      </c>
      <c r="H58" s="84">
        <f t="shared" si="2"/>
        <v>20516760</v>
      </c>
      <c r="I58" s="85">
        <f t="shared" si="3"/>
        <v>23183939</v>
      </c>
      <c r="J58" s="86">
        <f t="shared" si="5"/>
        <v>48500</v>
      </c>
      <c r="K58" s="91">
        <f t="shared" si="4"/>
        <v>2395800</v>
      </c>
      <c r="L58" s="27" t="s">
        <v>39</v>
      </c>
    </row>
    <row r="59" spans="1:13" hidden="1" x14ac:dyDescent="0.25">
      <c r="A59" s="25">
        <v>58</v>
      </c>
      <c r="B59" s="26">
        <v>1503</v>
      </c>
      <c r="C59" s="26">
        <v>15</v>
      </c>
      <c r="D59" s="33" t="s">
        <v>29</v>
      </c>
      <c r="E59" s="27">
        <v>533</v>
      </c>
      <c r="F59" s="26">
        <f t="shared" si="1"/>
        <v>586.30000000000007</v>
      </c>
      <c r="G59" s="83">
        <f>G58</f>
        <v>28260</v>
      </c>
      <c r="H59" s="84">
        <f t="shared" si="2"/>
        <v>15062580</v>
      </c>
      <c r="I59" s="85">
        <f t="shared" si="3"/>
        <v>17020715</v>
      </c>
      <c r="J59" s="86">
        <f t="shared" si="5"/>
        <v>35500</v>
      </c>
      <c r="K59" s="91">
        <f t="shared" si="4"/>
        <v>1758900.0000000002</v>
      </c>
      <c r="L59" s="27" t="s">
        <v>39</v>
      </c>
    </row>
    <row r="60" spans="1:13" hidden="1" x14ac:dyDescent="0.25">
      <c r="A60" s="25">
        <v>59</v>
      </c>
      <c r="B60" s="26">
        <v>1504</v>
      </c>
      <c r="C60" s="26">
        <v>15</v>
      </c>
      <c r="D60" s="33" t="s">
        <v>12</v>
      </c>
      <c r="E60" s="27">
        <v>615</v>
      </c>
      <c r="F60" s="26">
        <f t="shared" si="1"/>
        <v>676.5</v>
      </c>
      <c r="G60" s="83">
        <f>G59</f>
        <v>28260</v>
      </c>
      <c r="H60" s="84">
        <f t="shared" si="2"/>
        <v>17379900</v>
      </c>
      <c r="I60" s="85">
        <f t="shared" si="3"/>
        <v>19639287</v>
      </c>
      <c r="J60" s="86">
        <f t="shared" si="5"/>
        <v>41000</v>
      </c>
      <c r="K60" s="91">
        <f t="shared" si="4"/>
        <v>2029500</v>
      </c>
      <c r="L60" s="27" t="s">
        <v>39</v>
      </c>
    </row>
    <row r="61" spans="1:13" hidden="1" x14ac:dyDescent="0.25">
      <c r="A61" s="25">
        <v>60</v>
      </c>
      <c r="B61" s="26">
        <v>1601</v>
      </c>
      <c r="C61" s="26">
        <v>16</v>
      </c>
      <c r="D61" s="33" t="s">
        <v>15</v>
      </c>
      <c r="E61" s="27">
        <v>910</v>
      </c>
      <c r="F61" s="26">
        <f t="shared" si="1"/>
        <v>1001.0000000000001</v>
      </c>
      <c r="G61" s="83">
        <f>G60+90</f>
        <v>28350</v>
      </c>
      <c r="H61" s="84">
        <f t="shared" si="2"/>
        <v>25798500</v>
      </c>
      <c r="I61" s="85">
        <f t="shared" si="3"/>
        <v>29152305</v>
      </c>
      <c r="J61" s="86">
        <f t="shared" si="5"/>
        <v>60500</v>
      </c>
      <c r="K61" s="91">
        <f t="shared" si="4"/>
        <v>3003000.0000000005</v>
      </c>
      <c r="L61" s="27" t="s">
        <v>39</v>
      </c>
    </row>
    <row r="62" spans="1:13" x14ac:dyDescent="0.25">
      <c r="A62" s="25">
        <v>61</v>
      </c>
      <c r="B62" s="26">
        <v>1602</v>
      </c>
      <c r="C62" s="26">
        <v>16</v>
      </c>
      <c r="D62" s="33" t="s">
        <v>36</v>
      </c>
      <c r="E62" s="27">
        <v>938</v>
      </c>
      <c r="F62" s="26">
        <f t="shared" si="1"/>
        <v>1031.8000000000002</v>
      </c>
      <c r="G62" s="83">
        <f>G61</f>
        <v>28350</v>
      </c>
      <c r="H62" s="84">
        <f t="shared" si="2"/>
        <v>26592300</v>
      </c>
      <c r="I62" s="85">
        <f t="shared" si="3"/>
        <v>30049299</v>
      </c>
      <c r="J62" s="86">
        <f t="shared" si="5"/>
        <v>62500</v>
      </c>
      <c r="K62" s="91">
        <f t="shared" si="4"/>
        <v>3095400.0000000005</v>
      </c>
      <c r="L62" s="27" t="s">
        <v>39</v>
      </c>
    </row>
    <row r="63" spans="1:13" hidden="1" x14ac:dyDescent="0.25">
      <c r="A63" s="25">
        <v>62</v>
      </c>
      <c r="B63" s="26">
        <v>1603</v>
      </c>
      <c r="C63" s="26">
        <v>16</v>
      </c>
      <c r="D63" s="33" t="s">
        <v>12</v>
      </c>
      <c r="E63" s="27">
        <v>631</v>
      </c>
      <c r="F63" s="26">
        <f t="shared" si="1"/>
        <v>694.1</v>
      </c>
      <c r="G63" s="83">
        <f>G62</f>
        <v>28350</v>
      </c>
      <c r="H63" s="84">
        <f t="shared" si="2"/>
        <v>17888850</v>
      </c>
      <c r="I63" s="85">
        <f t="shared" si="3"/>
        <v>20214401</v>
      </c>
      <c r="J63" s="86">
        <f t="shared" si="5"/>
        <v>42000</v>
      </c>
      <c r="K63" s="91">
        <f t="shared" si="4"/>
        <v>2082300</v>
      </c>
      <c r="L63" s="27" t="s">
        <v>39</v>
      </c>
    </row>
    <row r="64" spans="1:13" hidden="1" x14ac:dyDescent="0.25">
      <c r="A64" s="25">
        <v>63</v>
      </c>
      <c r="B64" s="26">
        <v>1604</v>
      </c>
      <c r="C64" s="26">
        <v>16</v>
      </c>
      <c r="D64" s="33" t="s">
        <v>12</v>
      </c>
      <c r="E64" s="27">
        <v>615</v>
      </c>
      <c r="F64" s="26">
        <f t="shared" si="1"/>
        <v>676.5</v>
      </c>
      <c r="G64" s="83">
        <f>G63</f>
        <v>28350</v>
      </c>
      <c r="H64" s="84">
        <f t="shared" si="2"/>
        <v>17435250</v>
      </c>
      <c r="I64" s="85">
        <f t="shared" si="3"/>
        <v>19701833</v>
      </c>
      <c r="J64" s="86">
        <f t="shared" si="5"/>
        <v>41000</v>
      </c>
      <c r="K64" s="91">
        <f t="shared" si="4"/>
        <v>2029500</v>
      </c>
      <c r="L64" s="27" t="s">
        <v>39</v>
      </c>
    </row>
    <row r="65" spans="1:12" hidden="1" x14ac:dyDescent="0.25">
      <c r="A65" s="25">
        <v>64</v>
      </c>
      <c r="B65" s="26">
        <v>1701</v>
      </c>
      <c r="C65" s="26">
        <v>17</v>
      </c>
      <c r="D65" s="33" t="s">
        <v>15</v>
      </c>
      <c r="E65" s="27">
        <v>910</v>
      </c>
      <c r="F65" s="26">
        <f t="shared" si="1"/>
        <v>1001.0000000000001</v>
      </c>
      <c r="G65" s="83">
        <f>G64+90</f>
        <v>28440</v>
      </c>
      <c r="H65" s="84">
        <v>0</v>
      </c>
      <c r="I65" s="85">
        <f t="shared" si="3"/>
        <v>0</v>
      </c>
      <c r="J65" s="86">
        <f t="shared" si="5"/>
        <v>0</v>
      </c>
      <c r="K65" s="91">
        <f t="shared" si="4"/>
        <v>3003000.0000000005</v>
      </c>
      <c r="L65" s="27" t="s">
        <v>40</v>
      </c>
    </row>
    <row r="66" spans="1:12" x14ac:dyDescent="0.25">
      <c r="A66" s="25">
        <v>65</v>
      </c>
      <c r="B66" s="26">
        <v>1702</v>
      </c>
      <c r="C66" s="26">
        <v>17</v>
      </c>
      <c r="D66" s="33" t="s">
        <v>36</v>
      </c>
      <c r="E66" s="27">
        <v>938</v>
      </c>
      <c r="F66" s="26">
        <f t="shared" si="1"/>
        <v>1031.8000000000002</v>
      </c>
      <c r="G66" s="83">
        <f>G65</f>
        <v>28440</v>
      </c>
      <c r="H66" s="84">
        <f t="shared" si="2"/>
        <v>26676720</v>
      </c>
      <c r="I66" s="85">
        <f t="shared" si="3"/>
        <v>30144694</v>
      </c>
      <c r="J66" s="86">
        <f t="shared" si="5"/>
        <v>63000</v>
      </c>
      <c r="K66" s="91">
        <f t="shared" si="4"/>
        <v>3095400.0000000005</v>
      </c>
      <c r="L66" s="27" t="s">
        <v>39</v>
      </c>
    </row>
    <row r="67" spans="1:12" hidden="1" x14ac:dyDescent="0.25">
      <c r="A67" s="117" t="s">
        <v>3</v>
      </c>
      <c r="B67" s="117"/>
      <c r="C67" s="117"/>
      <c r="D67" s="117"/>
      <c r="E67" s="32">
        <f>SUM(E2:E66)</f>
        <v>50200</v>
      </c>
      <c r="F67" s="32">
        <f>SUM(F2:F66)</f>
        <v>55220.000000000007</v>
      </c>
      <c r="G67" s="83"/>
      <c r="H67" s="87">
        <f>SUM(H2:H66)</f>
        <v>1364674860</v>
      </c>
      <c r="I67" s="88">
        <f>SUM(I2:I66)</f>
        <v>1542082597</v>
      </c>
      <c r="J67" s="89"/>
      <c r="K67" s="92">
        <f>SUM(K2:K66)</f>
        <v>165660000</v>
      </c>
    </row>
  </sheetData>
  <autoFilter ref="E1:E67" xr:uid="{BA7D5E4C-BC21-4E75-B770-7B47FA5DA116}">
    <filterColumn colId="0">
      <filters>
        <filter val="938"/>
      </filters>
    </filterColumn>
  </autoFilter>
  <mergeCells count="1">
    <mergeCell ref="A67:D6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5C45B-1143-44AB-B39F-65E57AB0942F}">
  <dimension ref="A1:M66"/>
  <sheetViews>
    <sheetView topLeftCell="A45" zoomScale="160" zoomScaleNormal="160" workbookViewId="0">
      <selection activeCell="H66" sqref="H66:I66"/>
    </sheetView>
  </sheetViews>
  <sheetFormatPr defaultRowHeight="15" x14ac:dyDescent="0.25"/>
  <cols>
    <col min="1" max="1" width="4" style="29" customWidth="1"/>
    <col min="2" max="2" width="5.140625" style="29" customWidth="1"/>
    <col min="3" max="3" width="4.7109375" style="29" customWidth="1"/>
    <col min="4" max="4" width="6.140625" style="29" customWidth="1"/>
    <col min="5" max="5" width="7.140625" style="34" customWidth="1"/>
    <col min="6" max="6" width="6" style="24" customWidth="1"/>
    <col min="7" max="7" width="7.140625" customWidth="1"/>
    <col min="8" max="8" width="11.5703125" customWidth="1"/>
    <col min="9" max="9" width="14" customWidth="1"/>
    <col min="10" max="10" width="7.7109375" customWidth="1"/>
    <col min="11" max="11" width="9.85546875" customWidth="1"/>
    <col min="12" max="12" width="9.140625" style="62"/>
    <col min="13" max="13" width="10.42578125" bestFit="1" customWidth="1"/>
  </cols>
  <sheetData>
    <row r="1" spans="1:13" ht="55.5" customHeight="1" x14ac:dyDescent="0.25">
      <c r="A1" s="21" t="s">
        <v>1</v>
      </c>
      <c r="B1" s="22" t="s">
        <v>0</v>
      </c>
      <c r="C1" s="22" t="s">
        <v>2</v>
      </c>
      <c r="D1" s="22" t="s">
        <v>11</v>
      </c>
      <c r="E1" s="22" t="s">
        <v>75</v>
      </c>
      <c r="F1" s="23" t="s">
        <v>13</v>
      </c>
      <c r="G1" s="80" t="s">
        <v>76</v>
      </c>
      <c r="H1" s="81" t="s">
        <v>77</v>
      </c>
      <c r="I1" s="82" t="s">
        <v>78</v>
      </c>
      <c r="J1" s="82" t="s">
        <v>79</v>
      </c>
      <c r="K1" s="90" t="s">
        <v>80</v>
      </c>
      <c r="L1" s="90" t="s">
        <v>38</v>
      </c>
    </row>
    <row r="2" spans="1:13" x14ac:dyDescent="0.25">
      <c r="A2" s="25">
        <v>1</v>
      </c>
      <c r="B2" s="26">
        <v>101</v>
      </c>
      <c r="C2" s="26">
        <v>1</v>
      </c>
      <c r="D2" s="33" t="s">
        <v>15</v>
      </c>
      <c r="E2" s="27">
        <v>910</v>
      </c>
      <c r="F2" s="26">
        <f>E2*1.1</f>
        <v>1001.0000000000001</v>
      </c>
      <c r="G2" s="83">
        <v>27000</v>
      </c>
      <c r="H2" s="84">
        <f>E2*G2</f>
        <v>24570000</v>
      </c>
      <c r="I2" s="85">
        <f>ROUND(H2*1.13,0)</f>
        <v>27764100</v>
      </c>
      <c r="J2" s="86">
        <f t="shared" ref="J2:J64" si="0">MROUND((I2*0.025/12),500)</f>
        <v>58000</v>
      </c>
      <c r="K2" s="91">
        <f>F2*3000</f>
        <v>3003000.0000000005</v>
      </c>
      <c r="L2" s="27" t="s">
        <v>39</v>
      </c>
      <c r="M2" s="28"/>
    </row>
    <row r="3" spans="1:13" x14ac:dyDescent="0.25">
      <c r="A3" s="25">
        <v>2</v>
      </c>
      <c r="B3" s="26">
        <v>102</v>
      </c>
      <c r="C3" s="26">
        <v>1</v>
      </c>
      <c r="D3" s="33" t="s">
        <v>15</v>
      </c>
      <c r="E3" s="27">
        <v>938</v>
      </c>
      <c r="F3" s="26">
        <f t="shared" ref="F3:F65" si="1">E3*1.1</f>
        <v>1031.8000000000002</v>
      </c>
      <c r="G3" s="83">
        <f>G2</f>
        <v>27000</v>
      </c>
      <c r="H3" s="84">
        <f t="shared" ref="H3:H65" si="2">E3*G3</f>
        <v>25326000</v>
      </c>
      <c r="I3" s="85">
        <f t="shared" ref="I3:I65" si="3">ROUND(H3*1.13,0)</f>
        <v>28618380</v>
      </c>
      <c r="J3" s="86">
        <f t="shared" si="0"/>
        <v>59500</v>
      </c>
      <c r="K3" s="91">
        <f t="shared" ref="K3:K65" si="4">F3*3000</f>
        <v>3095400.0000000005</v>
      </c>
      <c r="L3" s="27" t="s">
        <v>39</v>
      </c>
      <c r="M3" s="28"/>
    </row>
    <row r="4" spans="1:13" x14ac:dyDescent="0.25">
      <c r="A4" s="25">
        <v>3</v>
      </c>
      <c r="B4" s="26">
        <v>103</v>
      </c>
      <c r="C4" s="26">
        <v>1</v>
      </c>
      <c r="D4" s="33" t="s">
        <v>12</v>
      </c>
      <c r="E4" s="27">
        <v>631</v>
      </c>
      <c r="F4" s="26">
        <f t="shared" si="1"/>
        <v>694.1</v>
      </c>
      <c r="G4" s="83">
        <f>G3</f>
        <v>27000</v>
      </c>
      <c r="H4" s="84">
        <f t="shared" si="2"/>
        <v>17037000</v>
      </c>
      <c r="I4" s="85">
        <f t="shared" si="3"/>
        <v>19251810</v>
      </c>
      <c r="J4" s="86">
        <f t="shared" si="0"/>
        <v>40000</v>
      </c>
      <c r="K4" s="91">
        <f t="shared" si="4"/>
        <v>2082300</v>
      </c>
      <c r="L4" s="27" t="s">
        <v>39</v>
      </c>
      <c r="M4" s="28"/>
    </row>
    <row r="5" spans="1:13" x14ac:dyDescent="0.25">
      <c r="A5" s="25">
        <v>4</v>
      </c>
      <c r="B5" s="26">
        <v>104</v>
      </c>
      <c r="C5" s="26">
        <v>1</v>
      </c>
      <c r="D5" s="33" t="s">
        <v>12</v>
      </c>
      <c r="E5" s="27">
        <v>615</v>
      </c>
      <c r="F5" s="26">
        <f t="shared" si="1"/>
        <v>676.5</v>
      </c>
      <c r="G5" s="83">
        <f>G4</f>
        <v>27000</v>
      </c>
      <c r="H5" s="84">
        <f t="shared" si="2"/>
        <v>16605000</v>
      </c>
      <c r="I5" s="85">
        <f t="shared" si="3"/>
        <v>18763650</v>
      </c>
      <c r="J5" s="86">
        <f t="shared" si="0"/>
        <v>39000</v>
      </c>
      <c r="K5" s="91">
        <f t="shared" si="4"/>
        <v>2029500</v>
      </c>
      <c r="L5" s="27" t="s">
        <v>39</v>
      </c>
      <c r="M5" s="28"/>
    </row>
    <row r="6" spans="1:13" x14ac:dyDescent="0.25">
      <c r="A6" s="25">
        <v>5</v>
      </c>
      <c r="B6" s="26">
        <v>201</v>
      </c>
      <c r="C6" s="26">
        <v>2</v>
      </c>
      <c r="D6" s="33" t="s">
        <v>15</v>
      </c>
      <c r="E6" s="27">
        <v>910</v>
      </c>
      <c r="F6" s="26">
        <f t="shared" si="1"/>
        <v>1001.0000000000001</v>
      </c>
      <c r="G6" s="83">
        <f>G5+90</f>
        <v>27090</v>
      </c>
      <c r="H6" s="84">
        <f t="shared" si="2"/>
        <v>24651900</v>
      </c>
      <c r="I6" s="85">
        <f t="shared" si="3"/>
        <v>27856647</v>
      </c>
      <c r="J6" s="86">
        <f t="shared" si="0"/>
        <v>58000</v>
      </c>
      <c r="K6" s="91">
        <f t="shared" si="4"/>
        <v>3003000.0000000005</v>
      </c>
      <c r="L6" s="27" t="s">
        <v>39</v>
      </c>
      <c r="M6" s="28"/>
    </row>
    <row r="7" spans="1:13" x14ac:dyDescent="0.25">
      <c r="A7" s="25">
        <v>6</v>
      </c>
      <c r="B7" s="26">
        <v>202</v>
      </c>
      <c r="C7" s="26">
        <v>2</v>
      </c>
      <c r="D7" s="33" t="s">
        <v>36</v>
      </c>
      <c r="E7" s="27">
        <v>938</v>
      </c>
      <c r="F7" s="26">
        <f t="shared" si="1"/>
        <v>1031.8000000000002</v>
      </c>
      <c r="G7" s="83">
        <f>G6</f>
        <v>27090</v>
      </c>
      <c r="H7" s="84">
        <f t="shared" si="2"/>
        <v>25410420</v>
      </c>
      <c r="I7" s="85">
        <f t="shared" si="3"/>
        <v>28713775</v>
      </c>
      <c r="J7" s="86">
        <f t="shared" si="0"/>
        <v>60000</v>
      </c>
      <c r="K7" s="91">
        <f t="shared" si="4"/>
        <v>3095400.0000000005</v>
      </c>
      <c r="L7" s="27" t="s">
        <v>39</v>
      </c>
    </row>
    <row r="8" spans="1:13" x14ac:dyDescent="0.25">
      <c r="A8" s="25">
        <v>7</v>
      </c>
      <c r="B8" s="26">
        <v>203</v>
      </c>
      <c r="C8" s="26">
        <v>2</v>
      </c>
      <c r="D8" s="33" t="s">
        <v>12</v>
      </c>
      <c r="E8" s="27">
        <v>631</v>
      </c>
      <c r="F8" s="26">
        <f t="shared" si="1"/>
        <v>694.1</v>
      </c>
      <c r="G8" s="83">
        <f>G7</f>
        <v>27090</v>
      </c>
      <c r="H8" s="84">
        <f t="shared" si="2"/>
        <v>17093790</v>
      </c>
      <c r="I8" s="85">
        <f t="shared" si="3"/>
        <v>19315983</v>
      </c>
      <c r="J8" s="86">
        <f t="shared" si="0"/>
        <v>40000</v>
      </c>
      <c r="K8" s="91">
        <f t="shared" si="4"/>
        <v>2082300</v>
      </c>
      <c r="L8" s="27" t="s">
        <v>39</v>
      </c>
    </row>
    <row r="9" spans="1:13" x14ac:dyDescent="0.25">
      <c r="A9" s="25">
        <v>8</v>
      </c>
      <c r="B9" s="26">
        <v>204</v>
      </c>
      <c r="C9" s="26">
        <v>2</v>
      </c>
      <c r="D9" s="33" t="s">
        <v>12</v>
      </c>
      <c r="E9" s="27">
        <v>615</v>
      </c>
      <c r="F9" s="26">
        <f t="shared" si="1"/>
        <v>676.5</v>
      </c>
      <c r="G9" s="83">
        <f>G8</f>
        <v>27090</v>
      </c>
      <c r="H9" s="84">
        <f t="shared" si="2"/>
        <v>16660350</v>
      </c>
      <c r="I9" s="85">
        <f t="shared" si="3"/>
        <v>18826196</v>
      </c>
      <c r="J9" s="86">
        <f t="shared" si="0"/>
        <v>39000</v>
      </c>
      <c r="K9" s="91">
        <f t="shared" si="4"/>
        <v>2029500</v>
      </c>
      <c r="L9" s="27" t="s">
        <v>39</v>
      </c>
    </row>
    <row r="10" spans="1:13" x14ac:dyDescent="0.25">
      <c r="A10" s="25">
        <v>9</v>
      </c>
      <c r="B10" s="26">
        <v>301</v>
      </c>
      <c r="C10" s="26">
        <v>3</v>
      </c>
      <c r="D10" s="33" t="s">
        <v>15</v>
      </c>
      <c r="E10" s="27">
        <v>910</v>
      </c>
      <c r="F10" s="26">
        <f t="shared" si="1"/>
        <v>1001.0000000000001</v>
      </c>
      <c r="G10" s="83">
        <f>G9+90</f>
        <v>27180</v>
      </c>
      <c r="H10" s="84">
        <f t="shared" si="2"/>
        <v>24733800</v>
      </c>
      <c r="I10" s="85">
        <f t="shared" si="3"/>
        <v>27949194</v>
      </c>
      <c r="J10" s="86">
        <f t="shared" si="0"/>
        <v>58000</v>
      </c>
      <c r="K10" s="91">
        <f t="shared" si="4"/>
        <v>3003000.0000000005</v>
      </c>
      <c r="L10" s="27" t="s">
        <v>39</v>
      </c>
    </row>
    <row r="11" spans="1:13" x14ac:dyDescent="0.25">
      <c r="A11" s="25">
        <v>10</v>
      </c>
      <c r="B11" s="26">
        <v>302</v>
      </c>
      <c r="C11" s="26">
        <v>3</v>
      </c>
      <c r="D11" s="33" t="s">
        <v>36</v>
      </c>
      <c r="E11" s="27">
        <v>938</v>
      </c>
      <c r="F11" s="26">
        <f t="shared" si="1"/>
        <v>1031.8000000000002</v>
      </c>
      <c r="G11" s="83">
        <f>G10</f>
        <v>27180</v>
      </c>
      <c r="H11" s="84">
        <f t="shared" si="2"/>
        <v>25494840</v>
      </c>
      <c r="I11" s="85">
        <f t="shared" si="3"/>
        <v>28809169</v>
      </c>
      <c r="J11" s="86">
        <f t="shared" si="0"/>
        <v>60000</v>
      </c>
      <c r="K11" s="91">
        <f t="shared" si="4"/>
        <v>3095400.0000000005</v>
      </c>
      <c r="L11" s="27" t="s">
        <v>39</v>
      </c>
    </row>
    <row r="12" spans="1:13" x14ac:dyDescent="0.25">
      <c r="A12" s="25">
        <v>11</v>
      </c>
      <c r="B12" s="26">
        <v>303</v>
      </c>
      <c r="C12" s="26">
        <v>3</v>
      </c>
      <c r="D12" s="33" t="s">
        <v>12</v>
      </c>
      <c r="E12" s="27">
        <v>631</v>
      </c>
      <c r="F12" s="26">
        <f t="shared" si="1"/>
        <v>694.1</v>
      </c>
      <c r="G12" s="83">
        <f>G11</f>
        <v>27180</v>
      </c>
      <c r="H12" s="84">
        <f t="shared" si="2"/>
        <v>17150580</v>
      </c>
      <c r="I12" s="85">
        <f t="shared" si="3"/>
        <v>19380155</v>
      </c>
      <c r="J12" s="86">
        <f t="shared" si="0"/>
        <v>40500</v>
      </c>
      <c r="K12" s="91">
        <f t="shared" si="4"/>
        <v>2082300</v>
      </c>
      <c r="L12" s="27" t="s">
        <v>39</v>
      </c>
    </row>
    <row r="13" spans="1:13" x14ac:dyDescent="0.25">
      <c r="A13" s="25">
        <v>12</v>
      </c>
      <c r="B13" s="26">
        <v>304</v>
      </c>
      <c r="C13" s="26">
        <v>3</v>
      </c>
      <c r="D13" s="33" t="s">
        <v>12</v>
      </c>
      <c r="E13" s="27">
        <v>615</v>
      </c>
      <c r="F13" s="26">
        <f t="shared" si="1"/>
        <v>676.5</v>
      </c>
      <c r="G13" s="83">
        <f>G12</f>
        <v>27180</v>
      </c>
      <c r="H13" s="84">
        <f t="shared" si="2"/>
        <v>16715700</v>
      </c>
      <c r="I13" s="85">
        <f t="shared" si="3"/>
        <v>18888741</v>
      </c>
      <c r="J13" s="86">
        <f t="shared" si="0"/>
        <v>39500</v>
      </c>
      <c r="K13" s="91">
        <f t="shared" si="4"/>
        <v>2029500</v>
      </c>
      <c r="L13" s="27" t="s">
        <v>39</v>
      </c>
    </row>
    <row r="14" spans="1:13" x14ac:dyDescent="0.25">
      <c r="A14" s="25">
        <v>13</v>
      </c>
      <c r="B14" s="26">
        <v>401</v>
      </c>
      <c r="C14" s="26">
        <v>4</v>
      </c>
      <c r="D14" s="33" t="s">
        <v>15</v>
      </c>
      <c r="E14" s="27">
        <v>910</v>
      </c>
      <c r="F14" s="26">
        <f t="shared" si="1"/>
        <v>1001.0000000000001</v>
      </c>
      <c r="G14" s="83">
        <f>G13+90</f>
        <v>27270</v>
      </c>
      <c r="H14" s="84">
        <f t="shared" si="2"/>
        <v>24815700</v>
      </c>
      <c r="I14" s="85">
        <f t="shared" si="3"/>
        <v>28041741</v>
      </c>
      <c r="J14" s="86">
        <f t="shared" si="0"/>
        <v>58500</v>
      </c>
      <c r="K14" s="91">
        <f t="shared" si="4"/>
        <v>3003000.0000000005</v>
      </c>
      <c r="L14" s="27" t="s">
        <v>39</v>
      </c>
    </row>
    <row r="15" spans="1:13" x14ac:dyDescent="0.25">
      <c r="A15" s="25">
        <v>14</v>
      </c>
      <c r="B15" s="26">
        <v>402</v>
      </c>
      <c r="C15" s="26">
        <v>4</v>
      </c>
      <c r="D15" s="33" t="s">
        <v>36</v>
      </c>
      <c r="E15" s="27">
        <v>938</v>
      </c>
      <c r="F15" s="26">
        <f t="shared" si="1"/>
        <v>1031.8000000000002</v>
      </c>
      <c r="G15" s="83">
        <f>G14</f>
        <v>27270</v>
      </c>
      <c r="H15" s="84">
        <f t="shared" si="2"/>
        <v>25579260</v>
      </c>
      <c r="I15" s="85">
        <f t="shared" si="3"/>
        <v>28904564</v>
      </c>
      <c r="J15" s="86">
        <f t="shared" si="0"/>
        <v>60000</v>
      </c>
      <c r="K15" s="91">
        <f t="shared" si="4"/>
        <v>3095400.0000000005</v>
      </c>
      <c r="L15" s="27" t="s">
        <v>39</v>
      </c>
    </row>
    <row r="16" spans="1:13" x14ac:dyDescent="0.25">
      <c r="A16" s="25">
        <v>15</v>
      </c>
      <c r="B16" s="26">
        <v>403</v>
      </c>
      <c r="C16" s="26">
        <v>4</v>
      </c>
      <c r="D16" s="33" t="s">
        <v>12</v>
      </c>
      <c r="E16" s="27">
        <v>631</v>
      </c>
      <c r="F16" s="26">
        <f t="shared" si="1"/>
        <v>694.1</v>
      </c>
      <c r="G16" s="83">
        <f>G15</f>
        <v>27270</v>
      </c>
      <c r="H16" s="84">
        <f t="shared" si="2"/>
        <v>17207370</v>
      </c>
      <c r="I16" s="85">
        <f t="shared" si="3"/>
        <v>19444328</v>
      </c>
      <c r="J16" s="86">
        <f t="shared" si="0"/>
        <v>40500</v>
      </c>
      <c r="K16" s="91">
        <f t="shared" si="4"/>
        <v>2082300</v>
      </c>
      <c r="L16" s="27" t="s">
        <v>39</v>
      </c>
    </row>
    <row r="17" spans="1:13" x14ac:dyDescent="0.25">
      <c r="A17" s="25">
        <v>16</v>
      </c>
      <c r="B17" s="26">
        <v>404</v>
      </c>
      <c r="C17" s="26">
        <v>4</v>
      </c>
      <c r="D17" s="33" t="s">
        <v>12</v>
      </c>
      <c r="E17" s="27">
        <v>615</v>
      </c>
      <c r="F17" s="26">
        <f t="shared" si="1"/>
        <v>676.5</v>
      </c>
      <c r="G17" s="83">
        <f>G16</f>
        <v>27270</v>
      </c>
      <c r="H17" s="84">
        <f t="shared" si="2"/>
        <v>16771050</v>
      </c>
      <c r="I17" s="85">
        <f t="shared" si="3"/>
        <v>18951287</v>
      </c>
      <c r="J17" s="86">
        <f t="shared" si="0"/>
        <v>39500</v>
      </c>
      <c r="K17" s="91">
        <f t="shared" si="4"/>
        <v>2029500</v>
      </c>
      <c r="L17" s="27" t="s">
        <v>39</v>
      </c>
    </row>
    <row r="18" spans="1:13" x14ac:dyDescent="0.25">
      <c r="A18" s="25">
        <v>17</v>
      </c>
      <c r="B18" s="26">
        <v>501</v>
      </c>
      <c r="C18" s="26">
        <v>5</v>
      </c>
      <c r="D18" s="33" t="s">
        <v>15</v>
      </c>
      <c r="E18" s="27">
        <v>910</v>
      </c>
      <c r="F18" s="26">
        <f t="shared" si="1"/>
        <v>1001.0000000000001</v>
      </c>
      <c r="G18" s="83">
        <f>G17+90</f>
        <v>27360</v>
      </c>
      <c r="H18" s="84">
        <f t="shared" si="2"/>
        <v>24897600</v>
      </c>
      <c r="I18" s="85">
        <f t="shared" si="3"/>
        <v>28134288</v>
      </c>
      <c r="J18" s="86">
        <f t="shared" si="0"/>
        <v>58500</v>
      </c>
      <c r="K18" s="91">
        <f t="shared" si="4"/>
        <v>3003000.0000000005</v>
      </c>
      <c r="L18" s="27" t="s">
        <v>39</v>
      </c>
    </row>
    <row r="19" spans="1:13" x14ac:dyDescent="0.25">
      <c r="A19" s="25">
        <v>18</v>
      </c>
      <c r="B19" s="26">
        <v>502</v>
      </c>
      <c r="C19" s="26">
        <v>5</v>
      </c>
      <c r="D19" s="33" t="s">
        <v>36</v>
      </c>
      <c r="E19" s="27">
        <v>938</v>
      </c>
      <c r="F19" s="26">
        <f t="shared" si="1"/>
        <v>1031.8000000000002</v>
      </c>
      <c r="G19" s="83">
        <f>G18</f>
        <v>27360</v>
      </c>
      <c r="H19" s="84">
        <f t="shared" si="2"/>
        <v>25663680</v>
      </c>
      <c r="I19" s="85">
        <f t="shared" si="3"/>
        <v>28999958</v>
      </c>
      <c r="J19" s="86">
        <f t="shared" si="0"/>
        <v>60500</v>
      </c>
      <c r="K19" s="91">
        <f t="shared" si="4"/>
        <v>3095400.0000000005</v>
      </c>
      <c r="L19" s="27" t="s">
        <v>39</v>
      </c>
      <c r="M19" s="28" t="e">
        <f>H19/#REF!</f>
        <v>#REF!</v>
      </c>
    </row>
    <row r="20" spans="1:13" x14ac:dyDescent="0.25">
      <c r="A20" s="25">
        <v>19</v>
      </c>
      <c r="B20" s="26">
        <v>503</v>
      </c>
      <c r="C20" s="26">
        <v>5</v>
      </c>
      <c r="D20" s="33" t="s">
        <v>12</v>
      </c>
      <c r="E20" s="27">
        <v>631</v>
      </c>
      <c r="F20" s="26">
        <f t="shared" si="1"/>
        <v>694.1</v>
      </c>
      <c r="G20" s="83">
        <f>G19</f>
        <v>27360</v>
      </c>
      <c r="H20" s="84">
        <f t="shared" si="2"/>
        <v>17264160</v>
      </c>
      <c r="I20" s="85">
        <f t="shared" si="3"/>
        <v>19508501</v>
      </c>
      <c r="J20" s="86">
        <f t="shared" si="0"/>
        <v>40500</v>
      </c>
      <c r="K20" s="91">
        <f t="shared" si="4"/>
        <v>2082300</v>
      </c>
      <c r="L20" s="27" t="s">
        <v>39</v>
      </c>
    </row>
    <row r="21" spans="1:13" x14ac:dyDescent="0.25">
      <c r="A21" s="25">
        <v>20</v>
      </c>
      <c r="B21" s="26">
        <v>504</v>
      </c>
      <c r="C21" s="26">
        <v>5</v>
      </c>
      <c r="D21" s="33" t="s">
        <v>12</v>
      </c>
      <c r="E21" s="27">
        <v>615</v>
      </c>
      <c r="F21" s="26">
        <f t="shared" si="1"/>
        <v>676.5</v>
      </c>
      <c r="G21" s="83">
        <f>G20</f>
        <v>27360</v>
      </c>
      <c r="H21" s="84">
        <f t="shared" si="2"/>
        <v>16826400</v>
      </c>
      <c r="I21" s="85">
        <f t="shared" si="3"/>
        <v>19013832</v>
      </c>
      <c r="J21" s="86">
        <f t="shared" si="0"/>
        <v>39500</v>
      </c>
      <c r="K21" s="91">
        <f t="shared" si="4"/>
        <v>2029500</v>
      </c>
      <c r="L21" s="27" t="s">
        <v>39</v>
      </c>
    </row>
    <row r="22" spans="1:13" x14ac:dyDescent="0.25">
      <c r="A22" s="25">
        <v>21</v>
      </c>
      <c r="B22" s="26">
        <v>601</v>
      </c>
      <c r="C22" s="26">
        <v>6</v>
      </c>
      <c r="D22" s="33" t="s">
        <v>15</v>
      </c>
      <c r="E22" s="27">
        <v>910</v>
      </c>
      <c r="F22" s="26">
        <f t="shared" si="1"/>
        <v>1001.0000000000001</v>
      </c>
      <c r="G22" s="83">
        <f>G21+90</f>
        <v>27450</v>
      </c>
      <c r="H22" s="84">
        <f t="shared" si="2"/>
        <v>24979500</v>
      </c>
      <c r="I22" s="85">
        <f t="shared" si="3"/>
        <v>28226835</v>
      </c>
      <c r="J22" s="86">
        <f t="shared" si="0"/>
        <v>59000</v>
      </c>
      <c r="K22" s="91">
        <f t="shared" si="4"/>
        <v>3003000.0000000005</v>
      </c>
      <c r="L22" s="27" t="s">
        <v>39</v>
      </c>
    </row>
    <row r="23" spans="1:13" x14ac:dyDescent="0.25">
      <c r="A23" s="25">
        <v>22</v>
      </c>
      <c r="B23" s="26">
        <v>602</v>
      </c>
      <c r="C23" s="26">
        <v>6</v>
      </c>
      <c r="D23" s="33" t="s">
        <v>36</v>
      </c>
      <c r="E23" s="27">
        <v>938</v>
      </c>
      <c r="F23" s="26">
        <f t="shared" si="1"/>
        <v>1031.8000000000002</v>
      </c>
      <c r="G23" s="83">
        <f>G22</f>
        <v>27450</v>
      </c>
      <c r="H23" s="84">
        <f t="shared" si="2"/>
        <v>25748100</v>
      </c>
      <c r="I23" s="85">
        <f t="shared" si="3"/>
        <v>29095353</v>
      </c>
      <c r="J23" s="86">
        <f t="shared" si="0"/>
        <v>60500</v>
      </c>
      <c r="K23" s="91">
        <f t="shared" si="4"/>
        <v>3095400.0000000005</v>
      </c>
      <c r="L23" s="27" t="s">
        <v>39</v>
      </c>
    </row>
    <row r="24" spans="1:13" x14ac:dyDescent="0.25">
      <c r="A24" s="25">
        <v>23</v>
      </c>
      <c r="B24" s="26">
        <v>603</v>
      </c>
      <c r="C24" s="26">
        <v>6</v>
      </c>
      <c r="D24" s="33" t="s">
        <v>12</v>
      </c>
      <c r="E24" s="27">
        <v>631</v>
      </c>
      <c r="F24" s="26">
        <f t="shared" si="1"/>
        <v>694.1</v>
      </c>
      <c r="G24" s="83">
        <f>G23</f>
        <v>27450</v>
      </c>
      <c r="H24" s="84">
        <f t="shared" si="2"/>
        <v>17320950</v>
      </c>
      <c r="I24" s="85">
        <f t="shared" si="3"/>
        <v>19572674</v>
      </c>
      <c r="J24" s="86">
        <f t="shared" si="0"/>
        <v>41000</v>
      </c>
      <c r="K24" s="91">
        <f t="shared" si="4"/>
        <v>2082300</v>
      </c>
      <c r="L24" s="27" t="s">
        <v>39</v>
      </c>
    </row>
    <row r="25" spans="1:13" x14ac:dyDescent="0.25">
      <c r="A25" s="25">
        <v>24</v>
      </c>
      <c r="B25" s="26">
        <v>604</v>
      </c>
      <c r="C25" s="26">
        <v>6</v>
      </c>
      <c r="D25" s="33" t="s">
        <v>12</v>
      </c>
      <c r="E25" s="27">
        <v>615</v>
      </c>
      <c r="F25" s="26">
        <f t="shared" si="1"/>
        <v>676.5</v>
      </c>
      <c r="G25" s="83">
        <f>G24</f>
        <v>27450</v>
      </c>
      <c r="H25" s="84">
        <f t="shared" si="2"/>
        <v>16881750</v>
      </c>
      <c r="I25" s="85">
        <f t="shared" si="3"/>
        <v>19076378</v>
      </c>
      <c r="J25" s="86">
        <f t="shared" si="0"/>
        <v>39500</v>
      </c>
      <c r="K25" s="91">
        <f t="shared" si="4"/>
        <v>2029500</v>
      </c>
      <c r="L25" s="27" t="s">
        <v>39</v>
      </c>
    </row>
    <row r="26" spans="1:13" x14ac:dyDescent="0.25">
      <c r="A26" s="25">
        <v>25</v>
      </c>
      <c r="B26" s="26">
        <v>701</v>
      </c>
      <c r="C26" s="26">
        <v>7</v>
      </c>
      <c r="D26" s="33" t="s">
        <v>15</v>
      </c>
      <c r="E26" s="27">
        <v>910</v>
      </c>
      <c r="F26" s="26">
        <f t="shared" si="1"/>
        <v>1001.0000000000001</v>
      </c>
      <c r="G26" s="83">
        <f>G25+90</f>
        <v>27540</v>
      </c>
      <c r="H26" s="84">
        <f t="shared" si="2"/>
        <v>25061400</v>
      </c>
      <c r="I26" s="85">
        <f t="shared" si="3"/>
        <v>28319382</v>
      </c>
      <c r="J26" s="86">
        <f t="shared" si="0"/>
        <v>59000</v>
      </c>
      <c r="K26" s="91">
        <f t="shared" si="4"/>
        <v>3003000.0000000005</v>
      </c>
      <c r="L26" s="27" t="s">
        <v>39</v>
      </c>
    </row>
    <row r="27" spans="1:13" x14ac:dyDescent="0.25">
      <c r="A27" s="25">
        <v>26</v>
      </c>
      <c r="B27" s="26">
        <v>702</v>
      </c>
      <c r="C27" s="26">
        <v>7</v>
      </c>
      <c r="D27" s="33" t="s">
        <v>36</v>
      </c>
      <c r="E27" s="27">
        <v>938</v>
      </c>
      <c r="F27" s="26">
        <f t="shared" si="1"/>
        <v>1031.8000000000002</v>
      </c>
      <c r="G27" s="83">
        <f>G26</f>
        <v>27540</v>
      </c>
      <c r="H27" s="84">
        <f t="shared" si="2"/>
        <v>25832520</v>
      </c>
      <c r="I27" s="85">
        <f t="shared" si="3"/>
        <v>29190748</v>
      </c>
      <c r="J27" s="86">
        <f t="shared" si="0"/>
        <v>61000</v>
      </c>
      <c r="K27" s="91">
        <f t="shared" si="4"/>
        <v>3095400.0000000005</v>
      </c>
      <c r="L27" s="27" t="s">
        <v>39</v>
      </c>
    </row>
    <row r="28" spans="1:13" x14ac:dyDescent="0.25">
      <c r="A28" s="25">
        <v>27</v>
      </c>
      <c r="B28" s="26">
        <v>703</v>
      </c>
      <c r="C28" s="26">
        <v>7</v>
      </c>
      <c r="D28" s="33" t="s">
        <v>12</v>
      </c>
      <c r="E28" s="27">
        <v>631</v>
      </c>
      <c r="F28" s="26">
        <f t="shared" si="1"/>
        <v>694.1</v>
      </c>
      <c r="G28" s="83">
        <f>G27</f>
        <v>27540</v>
      </c>
      <c r="H28" s="84">
        <f t="shared" si="2"/>
        <v>17377740</v>
      </c>
      <c r="I28" s="85">
        <f t="shared" si="3"/>
        <v>19636846</v>
      </c>
      <c r="J28" s="86">
        <f t="shared" si="0"/>
        <v>41000</v>
      </c>
      <c r="K28" s="91">
        <f t="shared" si="4"/>
        <v>2082300</v>
      </c>
      <c r="L28" s="27" t="s">
        <v>39</v>
      </c>
    </row>
    <row r="29" spans="1:13" x14ac:dyDescent="0.25">
      <c r="A29" s="25">
        <v>28</v>
      </c>
      <c r="B29" s="26">
        <v>704</v>
      </c>
      <c r="C29" s="26">
        <v>7</v>
      </c>
      <c r="D29" s="33" t="s">
        <v>12</v>
      </c>
      <c r="E29" s="27">
        <v>615</v>
      </c>
      <c r="F29" s="26">
        <f t="shared" si="1"/>
        <v>676.5</v>
      </c>
      <c r="G29" s="83">
        <f>G28</f>
        <v>27540</v>
      </c>
      <c r="H29" s="84">
        <f t="shared" si="2"/>
        <v>16937100</v>
      </c>
      <c r="I29" s="85">
        <f t="shared" si="3"/>
        <v>19138923</v>
      </c>
      <c r="J29" s="86">
        <f t="shared" si="0"/>
        <v>40000</v>
      </c>
      <c r="K29" s="91">
        <f t="shared" si="4"/>
        <v>2029500</v>
      </c>
      <c r="L29" s="27" t="s">
        <v>39</v>
      </c>
    </row>
    <row r="30" spans="1:13" x14ac:dyDescent="0.25">
      <c r="A30" s="25">
        <v>29</v>
      </c>
      <c r="B30" s="26">
        <v>801</v>
      </c>
      <c r="C30" s="26">
        <v>8</v>
      </c>
      <c r="D30" s="33" t="s">
        <v>15</v>
      </c>
      <c r="E30" s="27">
        <v>1006</v>
      </c>
      <c r="F30" s="26">
        <f t="shared" si="1"/>
        <v>1106.6000000000001</v>
      </c>
      <c r="G30" s="83">
        <f>G29+90</f>
        <v>27630</v>
      </c>
      <c r="H30" s="84">
        <f t="shared" si="2"/>
        <v>27795780</v>
      </c>
      <c r="I30" s="85">
        <f t="shared" si="3"/>
        <v>31409231</v>
      </c>
      <c r="J30" s="86">
        <f t="shared" si="0"/>
        <v>65500</v>
      </c>
      <c r="K30" s="91">
        <f t="shared" si="4"/>
        <v>3319800.0000000005</v>
      </c>
      <c r="L30" s="27" t="s">
        <v>39</v>
      </c>
    </row>
    <row r="31" spans="1:13" x14ac:dyDescent="0.25">
      <c r="A31" s="25">
        <v>30</v>
      </c>
      <c r="B31" s="26">
        <v>803</v>
      </c>
      <c r="C31" s="26">
        <v>8</v>
      </c>
      <c r="D31" s="33" t="s">
        <v>12</v>
      </c>
      <c r="E31" s="27">
        <v>631</v>
      </c>
      <c r="F31" s="26">
        <f t="shared" si="1"/>
        <v>694.1</v>
      </c>
      <c r="G31" s="83">
        <f>G30</f>
        <v>27630</v>
      </c>
      <c r="H31" s="84">
        <f t="shared" si="2"/>
        <v>17434530</v>
      </c>
      <c r="I31" s="85">
        <f t="shared" si="3"/>
        <v>19701019</v>
      </c>
      <c r="J31" s="86">
        <f t="shared" si="0"/>
        <v>41000</v>
      </c>
      <c r="K31" s="91">
        <f t="shared" si="4"/>
        <v>2082300</v>
      </c>
      <c r="L31" s="27" t="s">
        <v>39</v>
      </c>
    </row>
    <row r="32" spans="1:13" x14ac:dyDescent="0.25">
      <c r="A32" s="25">
        <v>31</v>
      </c>
      <c r="B32" s="26">
        <v>804</v>
      </c>
      <c r="C32" s="26">
        <v>8</v>
      </c>
      <c r="D32" s="33" t="s">
        <v>12</v>
      </c>
      <c r="E32" s="27">
        <v>615</v>
      </c>
      <c r="F32" s="26">
        <f t="shared" si="1"/>
        <v>676.5</v>
      </c>
      <c r="G32" s="83">
        <f>G31</f>
        <v>27630</v>
      </c>
      <c r="H32" s="84">
        <f t="shared" si="2"/>
        <v>16992450</v>
      </c>
      <c r="I32" s="85">
        <f t="shared" si="3"/>
        <v>19201469</v>
      </c>
      <c r="J32" s="86">
        <f t="shared" si="0"/>
        <v>40000</v>
      </c>
      <c r="K32" s="91">
        <f t="shared" si="4"/>
        <v>2029500</v>
      </c>
      <c r="L32" s="27" t="s">
        <v>39</v>
      </c>
    </row>
    <row r="33" spans="1:13" x14ac:dyDescent="0.25">
      <c r="A33" s="25">
        <v>32</v>
      </c>
      <c r="B33" s="26">
        <v>901</v>
      </c>
      <c r="C33" s="26">
        <v>9</v>
      </c>
      <c r="D33" s="33" t="s">
        <v>15</v>
      </c>
      <c r="E33" s="27">
        <v>910</v>
      </c>
      <c r="F33" s="26">
        <f t="shared" si="1"/>
        <v>1001.0000000000001</v>
      </c>
      <c r="G33" s="83">
        <f>G32+90</f>
        <v>27720</v>
      </c>
      <c r="H33" s="84">
        <f t="shared" si="2"/>
        <v>25225200</v>
      </c>
      <c r="I33" s="85">
        <f t="shared" si="3"/>
        <v>28504476</v>
      </c>
      <c r="J33" s="86">
        <f t="shared" si="0"/>
        <v>59500</v>
      </c>
      <c r="K33" s="91">
        <f t="shared" si="4"/>
        <v>3003000.0000000005</v>
      </c>
      <c r="L33" s="27" t="s">
        <v>39</v>
      </c>
    </row>
    <row r="34" spans="1:13" x14ac:dyDescent="0.25">
      <c r="A34" s="25">
        <v>33</v>
      </c>
      <c r="B34" s="26">
        <v>902</v>
      </c>
      <c r="C34" s="26">
        <v>9</v>
      </c>
      <c r="D34" s="33" t="s">
        <v>36</v>
      </c>
      <c r="E34" s="27">
        <v>938</v>
      </c>
      <c r="F34" s="26">
        <f t="shared" si="1"/>
        <v>1031.8000000000002</v>
      </c>
      <c r="G34" s="83">
        <f>G33</f>
        <v>27720</v>
      </c>
      <c r="H34" s="84">
        <f t="shared" si="2"/>
        <v>26001360</v>
      </c>
      <c r="I34" s="85">
        <f t="shared" si="3"/>
        <v>29381537</v>
      </c>
      <c r="J34" s="86">
        <f t="shared" si="0"/>
        <v>61000</v>
      </c>
      <c r="K34" s="91">
        <f t="shared" si="4"/>
        <v>3095400.0000000005</v>
      </c>
      <c r="L34" s="27" t="s">
        <v>39</v>
      </c>
    </row>
    <row r="35" spans="1:13" x14ac:dyDescent="0.25">
      <c r="A35" s="25">
        <v>34</v>
      </c>
      <c r="B35" s="26">
        <v>903</v>
      </c>
      <c r="C35" s="26">
        <v>9</v>
      </c>
      <c r="D35" s="33" t="s">
        <v>12</v>
      </c>
      <c r="E35" s="27">
        <v>631</v>
      </c>
      <c r="F35" s="26">
        <f t="shared" si="1"/>
        <v>694.1</v>
      </c>
      <c r="G35" s="83">
        <f>G34</f>
        <v>27720</v>
      </c>
      <c r="H35" s="84">
        <f t="shared" si="2"/>
        <v>17491320</v>
      </c>
      <c r="I35" s="85">
        <f t="shared" si="3"/>
        <v>19765192</v>
      </c>
      <c r="J35" s="86">
        <f t="shared" si="0"/>
        <v>41000</v>
      </c>
      <c r="K35" s="91">
        <f t="shared" si="4"/>
        <v>2082300</v>
      </c>
      <c r="L35" s="27" t="s">
        <v>39</v>
      </c>
      <c r="M35" s="28"/>
    </row>
    <row r="36" spans="1:13" x14ac:dyDescent="0.25">
      <c r="A36" s="25">
        <v>35</v>
      </c>
      <c r="B36" s="26">
        <v>904</v>
      </c>
      <c r="C36" s="26">
        <v>9</v>
      </c>
      <c r="D36" s="33" t="s">
        <v>12</v>
      </c>
      <c r="E36" s="27">
        <v>615</v>
      </c>
      <c r="F36" s="26">
        <f t="shared" si="1"/>
        <v>676.5</v>
      </c>
      <c r="G36" s="83">
        <f>G35</f>
        <v>27720</v>
      </c>
      <c r="H36" s="84">
        <f t="shared" si="2"/>
        <v>17047800</v>
      </c>
      <c r="I36" s="85">
        <f t="shared" si="3"/>
        <v>19264014</v>
      </c>
      <c r="J36" s="86">
        <f t="shared" si="0"/>
        <v>40000</v>
      </c>
      <c r="K36" s="91">
        <f t="shared" si="4"/>
        <v>2029500</v>
      </c>
      <c r="L36" s="27" t="s">
        <v>39</v>
      </c>
      <c r="M36" s="28"/>
    </row>
    <row r="37" spans="1:13" x14ac:dyDescent="0.25">
      <c r="A37" s="25">
        <v>36</v>
      </c>
      <c r="B37" s="26">
        <v>1001</v>
      </c>
      <c r="C37" s="26">
        <v>10</v>
      </c>
      <c r="D37" s="33" t="s">
        <v>15</v>
      </c>
      <c r="E37" s="27">
        <v>910</v>
      </c>
      <c r="F37" s="26">
        <f t="shared" si="1"/>
        <v>1001.0000000000001</v>
      </c>
      <c r="G37" s="83">
        <f>G36+90</f>
        <v>27810</v>
      </c>
      <c r="H37" s="84">
        <f t="shared" si="2"/>
        <v>25307100</v>
      </c>
      <c r="I37" s="85">
        <f t="shared" si="3"/>
        <v>28597023</v>
      </c>
      <c r="J37" s="86">
        <f t="shared" si="0"/>
        <v>59500</v>
      </c>
      <c r="K37" s="91">
        <f t="shared" si="4"/>
        <v>3003000.0000000005</v>
      </c>
      <c r="L37" s="27" t="s">
        <v>39</v>
      </c>
      <c r="M37" s="28"/>
    </row>
    <row r="38" spans="1:13" x14ac:dyDescent="0.25">
      <c r="A38" s="25">
        <v>37</v>
      </c>
      <c r="B38" s="26">
        <v>1002</v>
      </c>
      <c r="C38" s="26">
        <v>10</v>
      </c>
      <c r="D38" s="33" t="s">
        <v>36</v>
      </c>
      <c r="E38" s="27">
        <v>938</v>
      </c>
      <c r="F38" s="26">
        <f t="shared" si="1"/>
        <v>1031.8000000000002</v>
      </c>
      <c r="G38" s="83">
        <f>G37</f>
        <v>27810</v>
      </c>
      <c r="H38" s="84">
        <f t="shared" si="2"/>
        <v>26085780</v>
      </c>
      <c r="I38" s="85">
        <f t="shared" si="3"/>
        <v>29476931</v>
      </c>
      <c r="J38" s="86">
        <f t="shared" si="0"/>
        <v>61500</v>
      </c>
      <c r="K38" s="91">
        <f t="shared" si="4"/>
        <v>3095400.0000000005</v>
      </c>
      <c r="L38" s="27" t="s">
        <v>39</v>
      </c>
      <c r="M38" s="28"/>
    </row>
    <row r="39" spans="1:13" x14ac:dyDescent="0.25">
      <c r="A39" s="25">
        <v>38</v>
      </c>
      <c r="B39" s="26">
        <v>1003</v>
      </c>
      <c r="C39" s="26">
        <v>10</v>
      </c>
      <c r="D39" s="33" t="s">
        <v>12</v>
      </c>
      <c r="E39" s="27">
        <v>631</v>
      </c>
      <c r="F39" s="26">
        <f t="shared" si="1"/>
        <v>694.1</v>
      </c>
      <c r="G39" s="83">
        <f>G38</f>
        <v>27810</v>
      </c>
      <c r="H39" s="84">
        <f t="shared" si="2"/>
        <v>17548110</v>
      </c>
      <c r="I39" s="85">
        <f t="shared" si="3"/>
        <v>19829364</v>
      </c>
      <c r="J39" s="86">
        <f t="shared" si="0"/>
        <v>41500</v>
      </c>
      <c r="K39" s="91">
        <f t="shared" si="4"/>
        <v>2082300</v>
      </c>
      <c r="L39" s="27" t="s">
        <v>39</v>
      </c>
      <c r="M39" s="28"/>
    </row>
    <row r="40" spans="1:13" x14ac:dyDescent="0.25">
      <c r="A40" s="25">
        <v>39</v>
      </c>
      <c r="B40" s="26">
        <v>1004</v>
      </c>
      <c r="C40" s="26">
        <v>10</v>
      </c>
      <c r="D40" s="33" t="s">
        <v>12</v>
      </c>
      <c r="E40" s="27">
        <v>615</v>
      </c>
      <c r="F40" s="26">
        <f t="shared" si="1"/>
        <v>676.5</v>
      </c>
      <c r="G40" s="83">
        <f>G39</f>
        <v>27810</v>
      </c>
      <c r="H40" s="84">
        <f t="shared" si="2"/>
        <v>17103150</v>
      </c>
      <c r="I40" s="85">
        <f t="shared" si="3"/>
        <v>19326560</v>
      </c>
      <c r="J40" s="86">
        <f t="shared" si="0"/>
        <v>40500</v>
      </c>
      <c r="K40" s="91">
        <f t="shared" si="4"/>
        <v>2029500</v>
      </c>
      <c r="L40" s="27" t="s">
        <v>39</v>
      </c>
    </row>
    <row r="41" spans="1:13" x14ac:dyDescent="0.25">
      <c r="A41" s="25">
        <v>40</v>
      </c>
      <c r="B41" s="26">
        <v>1101</v>
      </c>
      <c r="C41" s="26">
        <v>11</v>
      </c>
      <c r="D41" s="33" t="s">
        <v>15</v>
      </c>
      <c r="E41" s="27">
        <v>910</v>
      </c>
      <c r="F41" s="26">
        <f t="shared" si="1"/>
        <v>1001.0000000000001</v>
      </c>
      <c r="G41" s="83">
        <f>G40+90</f>
        <v>27900</v>
      </c>
      <c r="H41" s="84">
        <f t="shared" si="2"/>
        <v>25389000</v>
      </c>
      <c r="I41" s="85">
        <f t="shared" si="3"/>
        <v>28689570</v>
      </c>
      <c r="J41" s="86">
        <f t="shared" si="0"/>
        <v>60000</v>
      </c>
      <c r="K41" s="91">
        <f t="shared" si="4"/>
        <v>3003000.0000000005</v>
      </c>
      <c r="L41" s="27" t="s">
        <v>39</v>
      </c>
    </row>
    <row r="42" spans="1:13" x14ac:dyDescent="0.25">
      <c r="A42" s="25">
        <v>41</v>
      </c>
      <c r="B42" s="26">
        <v>1102</v>
      </c>
      <c r="C42" s="26">
        <v>11</v>
      </c>
      <c r="D42" s="33" t="s">
        <v>36</v>
      </c>
      <c r="E42" s="27">
        <v>938</v>
      </c>
      <c r="F42" s="26">
        <f t="shared" si="1"/>
        <v>1031.8000000000002</v>
      </c>
      <c r="G42" s="83">
        <f>G41</f>
        <v>27900</v>
      </c>
      <c r="H42" s="84">
        <f t="shared" si="2"/>
        <v>26170200</v>
      </c>
      <c r="I42" s="85">
        <f t="shared" si="3"/>
        <v>29572326</v>
      </c>
      <c r="J42" s="86">
        <f t="shared" si="0"/>
        <v>61500</v>
      </c>
      <c r="K42" s="91">
        <f t="shared" si="4"/>
        <v>3095400.0000000005</v>
      </c>
      <c r="L42" s="27" t="s">
        <v>39</v>
      </c>
    </row>
    <row r="43" spans="1:13" x14ac:dyDescent="0.25">
      <c r="A43" s="25">
        <v>42</v>
      </c>
      <c r="B43" s="26">
        <v>1103</v>
      </c>
      <c r="C43" s="26">
        <v>11</v>
      </c>
      <c r="D43" s="33" t="s">
        <v>12</v>
      </c>
      <c r="E43" s="27">
        <v>631</v>
      </c>
      <c r="F43" s="26">
        <f t="shared" si="1"/>
        <v>694.1</v>
      </c>
      <c r="G43" s="83">
        <f>G42</f>
        <v>27900</v>
      </c>
      <c r="H43" s="84">
        <f t="shared" si="2"/>
        <v>17604900</v>
      </c>
      <c r="I43" s="85">
        <f t="shared" si="3"/>
        <v>19893537</v>
      </c>
      <c r="J43" s="86">
        <f t="shared" si="0"/>
        <v>41500</v>
      </c>
      <c r="K43" s="91">
        <f t="shared" si="4"/>
        <v>2082300</v>
      </c>
      <c r="L43" s="27" t="s">
        <v>39</v>
      </c>
    </row>
    <row r="44" spans="1:13" x14ac:dyDescent="0.25">
      <c r="A44" s="25">
        <v>43</v>
      </c>
      <c r="B44" s="26">
        <v>1104</v>
      </c>
      <c r="C44" s="26">
        <v>11</v>
      </c>
      <c r="D44" s="33" t="s">
        <v>12</v>
      </c>
      <c r="E44" s="27">
        <v>615</v>
      </c>
      <c r="F44" s="26">
        <f t="shared" si="1"/>
        <v>676.5</v>
      </c>
      <c r="G44" s="83">
        <f>G43</f>
        <v>27900</v>
      </c>
      <c r="H44" s="84">
        <f t="shared" si="2"/>
        <v>17158500</v>
      </c>
      <c r="I44" s="85">
        <f t="shared" si="3"/>
        <v>19389105</v>
      </c>
      <c r="J44" s="86">
        <f t="shared" si="0"/>
        <v>40500</v>
      </c>
      <c r="K44" s="91">
        <f t="shared" si="4"/>
        <v>2029500</v>
      </c>
      <c r="L44" s="27" t="s">
        <v>39</v>
      </c>
    </row>
    <row r="45" spans="1:13" x14ac:dyDescent="0.25">
      <c r="A45" s="25">
        <v>44</v>
      </c>
      <c r="B45" s="26">
        <v>1201</v>
      </c>
      <c r="C45" s="26">
        <v>12</v>
      </c>
      <c r="D45" s="33" t="s">
        <v>15</v>
      </c>
      <c r="E45" s="27">
        <v>910</v>
      </c>
      <c r="F45" s="26">
        <f t="shared" si="1"/>
        <v>1001.0000000000001</v>
      </c>
      <c r="G45" s="83">
        <f>G44+90</f>
        <v>27990</v>
      </c>
      <c r="H45" s="84">
        <f t="shared" si="2"/>
        <v>25470900</v>
      </c>
      <c r="I45" s="85">
        <f t="shared" si="3"/>
        <v>28782117</v>
      </c>
      <c r="J45" s="86">
        <f t="shared" si="0"/>
        <v>60000</v>
      </c>
      <c r="K45" s="91">
        <f t="shared" si="4"/>
        <v>3003000.0000000005</v>
      </c>
      <c r="L45" s="27" t="s">
        <v>39</v>
      </c>
    </row>
    <row r="46" spans="1:13" x14ac:dyDescent="0.25">
      <c r="A46" s="25">
        <v>45</v>
      </c>
      <c r="B46" s="26">
        <v>1202</v>
      </c>
      <c r="C46" s="26">
        <v>12</v>
      </c>
      <c r="D46" s="33" t="s">
        <v>36</v>
      </c>
      <c r="E46" s="27">
        <v>938</v>
      </c>
      <c r="F46" s="26">
        <f t="shared" si="1"/>
        <v>1031.8000000000002</v>
      </c>
      <c r="G46" s="83">
        <f>G45</f>
        <v>27990</v>
      </c>
      <c r="H46" s="84">
        <f t="shared" si="2"/>
        <v>26254620</v>
      </c>
      <c r="I46" s="85">
        <f t="shared" si="3"/>
        <v>29667721</v>
      </c>
      <c r="J46" s="86">
        <f t="shared" si="0"/>
        <v>62000</v>
      </c>
      <c r="K46" s="91">
        <f t="shared" si="4"/>
        <v>3095400.0000000005</v>
      </c>
      <c r="L46" s="27" t="s">
        <v>39</v>
      </c>
    </row>
    <row r="47" spans="1:13" x14ac:dyDescent="0.25">
      <c r="A47" s="25">
        <v>46</v>
      </c>
      <c r="B47" s="26">
        <v>1203</v>
      </c>
      <c r="C47" s="26">
        <v>12</v>
      </c>
      <c r="D47" s="33" t="s">
        <v>12</v>
      </c>
      <c r="E47" s="27">
        <v>631</v>
      </c>
      <c r="F47" s="26">
        <f t="shared" si="1"/>
        <v>694.1</v>
      </c>
      <c r="G47" s="83">
        <f>G46</f>
        <v>27990</v>
      </c>
      <c r="H47" s="84">
        <f t="shared" si="2"/>
        <v>17661690</v>
      </c>
      <c r="I47" s="85">
        <f t="shared" si="3"/>
        <v>19957710</v>
      </c>
      <c r="J47" s="86">
        <f t="shared" si="0"/>
        <v>41500</v>
      </c>
      <c r="K47" s="91">
        <f t="shared" si="4"/>
        <v>2082300</v>
      </c>
      <c r="L47" s="27" t="s">
        <v>39</v>
      </c>
    </row>
    <row r="48" spans="1:13" x14ac:dyDescent="0.25">
      <c r="A48" s="25">
        <v>47</v>
      </c>
      <c r="B48" s="26">
        <v>1204</v>
      </c>
      <c r="C48" s="26">
        <v>12</v>
      </c>
      <c r="D48" s="33" t="s">
        <v>12</v>
      </c>
      <c r="E48" s="27">
        <v>615</v>
      </c>
      <c r="F48" s="26">
        <f t="shared" si="1"/>
        <v>676.5</v>
      </c>
      <c r="G48" s="83">
        <f>G47</f>
        <v>27990</v>
      </c>
      <c r="H48" s="84">
        <f t="shared" si="2"/>
        <v>17213850</v>
      </c>
      <c r="I48" s="85">
        <f t="shared" si="3"/>
        <v>19451651</v>
      </c>
      <c r="J48" s="86">
        <f t="shared" si="0"/>
        <v>40500</v>
      </c>
      <c r="K48" s="91">
        <f t="shared" si="4"/>
        <v>2029500</v>
      </c>
      <c r="L48" s="27" t="s">
        <v>39</v>
      </c>
    </row>
    <row r="49" spans="1:13" x14ac:dyDescent="0.25">
      <c r="A49" s="25">
        <v>48</v>
      </c>
      <c r="B49" s="26">
        <v>1301</v>
      </c>
      <c r="C49" s="26">
        <v>13</v>
      </c>
      <c r="D49" s="33" t="s">
        <v>15</v>
      </c>
      <c r="E49" s="27">
        <v>910</v>
      </c>
      <c r="F49" s="26">
        <f t="shared" si="1"/>
        <v>1001.0000000000001</v>
      </c>
      <c r="G49" s="83">
        <f>G48+90</f>
        <v>28080</v>
      </c>
      <c r="H49" s="84">
        <f t="shared" si="2"/>
        <v>25552800</v>
      </c>
      <c r="I49" s="85">
        <f t="shared" si="3"/>
        <v>28874664</v>
      </c>
      <c r="J49" s="86">
        <f t="shared" si="0"/>
        <v>60000</v>
      </c>
      <c r="K49" s="91">
        <f t="shared" si="4"/>
        <v>3003000.0000000005</v>
      </c>
      <c r="L49" s="27" t="s">
        <v>39</v>
      </c>
    </row>
    <row r="50" spans="1:13" x14ac:dyDescent="0.25">
      <c r="A50" s="25">
        <v>49</v>
      </c>
      <c r="B50" s="26">
        <v>1302</v>
      </c>
      <c r="C50" s="26">
        <v>13</v>
      </c>
      <c r="D50" s="33" t="s">
        <v>36</v>
      </c>
      <c r="E50" s="27">
        <v>938</v>
      </c>
      <c r="F50" s="26">
        <f t="shared" si="1"/>
        <v>1031.8000000000002</v>
      </c>
      <c r="G50" s="83">
        <f>G49</f>
        <v>28080</v>
      </c>
      <c r="H50" s="84">
        <f t="shared" si="2"/>
        <v>26339040</v>
      </c>
      <c r="I50" s="85">
        <f t="shared" si="3"/>
        <v>29763115</v>
      </c>
      <c r="J50" s="86">
        <f t="shared" si="0"/>
        <v>62000</v>
      </c>
      <c r="K50" s="91">
        <f t="shared" si="4"/>
        <v>3095400.0000000005</v>
      </c>
      <c r="L50" s="27" t="s">
        <v>39</v>
      </c>
    </row>
    <row r="51" spans="1:13" x14ac:dyDescent="0.25">
      <c r="A51" s="25">
        <v>50</v>
      </c>
      <c r="B51" s="26">
        <v>1303</v>
      </c>
      <c r="C51" s="26">
        <v>13</v>
      </c>
      <c r="D51" s="33" t="s">
        <v>12</v>
      </c>
      <c r="E51" s="27">
        <v>631</v>
      </c>
      <c r="F51" s="26">
        <f t="shared" si="1"/>
        <v>694.1</v>
      </c>
      <c r="G51" s="83">
        <f>G50</f>
        <v>28080</v>
      </c>
      <c r="H51" s="84">
        <f t="shared" si="2"/>
        <v>17718480</v>
      </c>
      <c r="I51" s="85">
        <f t="shared" si="3"/>
        <v>20021882</v>
      </c>
      <c r="J51" s="86">
        <f t="shared" si="0"/>
        <v>41500</v>
      </c>
      <c r="K51" s="91">
        <f t="shared" si="4"/>
        <v>2082300</v>
      </c>
      <c r="L51" s="27" t="s">
        <v>39</v>
      </c>
    </row>
    <row r="52" spans="1:13" x14ac:dyDescent="0.25">
      <c r="A52" s="25">
        <v>51</v>
      </c>
      <c r="B52" s="26">
        <v>1304</v>
      </c>
      <c r="C52" s="26">
        <v>13</v>
      </c>
      <c r="D52" s="33" t="s">
        <v>12</v>
      </c>
      <c r="E52" s="27">
        <v>615</v>
      </c>
      <c r="F52" s="26">
        <f t="shared" si="1"/>
        <v>676.5</v>
      </c>
      <c r="G52" s="83">
        <f>G51</f>
        <v>28080</v>
      </c>
      <c r="H52" s="84">
        <f t="shared" si="2"/>
        <v>17269200</v>
      </c>
      <c r="I52" s="85">
        <f t="shared" si="3"/>
        <v>19514196</v>
      </c>
      <c r="J52" s="86">
        <f t="shared" si="0"/>
        <v>40500</v>
      </c>
      <c r="K52" s="91">
        <f t="shared" si="4"/>
        <v>2029500</v>
      </c>
      <c r="L52" s="27" t="s">
        <v>39</v>
      </c>
      <c r="M52" s="28"/>
    </row>
    <row r="53" spans="1:13" x14ac:dyDescent="0.25">
      <c r="A53" s="25">
        <v>52</v>
      </c>
      <c r="B53" s="26">
        <v>1401</v>
      </c>
      <c r="C53" s="26">
        <v>14</v>
      </c>
      <c r="D53" s="33" t="s">
        <v>15</v>
      </c>
      <c r="E53" s="27">
        <v>910</v>
      </c>
      <c r="F53" s="26">
        <f t="shared" si="1"/>
        <v>1001.0000000000001</v>
      </c>
      <c r="G53" s="83">
        <f>G52+90</f>
        <v>28170</v>
      </c>
      <c r="H53" s="84">
        <f t="shared" si="2"/>
        <v>25634700</v>
      </c>
      <c r="I53" s="85">
        <f t="shared" si="3"/>
        <v>28967211</v>
      </c>
      <c r="J53" s="86">
        <f t="shared" si="0"/>
        <v>60500</v>
      </c>
      <c r="K53" s="91">
        <f t="shared" si="4"/>
        <v>3003000.0000000005</v>
      </c>
      <c r="L53" s="27" t="s">
        <v>39</v>
      </c>
    </row>
    <row r="54" spans="1:13" x14ac:dyDescent="0.25">
      <c r="A54" s="25">
        <v>53</v>
      </c>
      <c r="B54" s="26">
        <v>1402</v>
      </c>
      <c r="C54" s="26">
        <v>14</v>
      </c>
      <c r="D54" s="33" t="s">
        <v>36</v>
      </c>
      <c r="E54" s="27">
        <v>938</v>
      </c>
      <c r="F54" s="26">
        <f t="shared" si="1"/>
        <v>1031.8000000000002</v>
      </c>
      <c r="G54" s="83">
        <f>G53</f>
        <v>28170</v>
      </c>
      <c r="H54" s="84">
        <f t="shared" si="2"/>
        <v>26423460</v>
      </c>
      <c r="I54" s="85">
        <f t="shared" si="3"/>
        <v>29858510</v>
      </c>
      <c r="J54" s="86">
        <f t="shared" si="0"/>
        <v>62000</v>
      </c>
      <c r="K54" s="91">
        <f t="shared" si="4"/>
        <v>3095400.0000000005</v>
      </c>
      <c r="L54" s="27" t="s">
        <v>39</v>
      </c>
    </row>
    <row r="55" spans="1:13" x14ac:dyDescent="0.25">
      <c r="A55" s="25">
        <v>54</v>
      </c>
      <c r="B55" s="26">
        <v>1403</v>
      </c>
      <c r="C55" s="26">
        <v>14</v>
      </c>
      <c r="D55" s="33" t="s">
        <v>12</v>
      </c>
      <c r="E55" s="27">
        <v>631</v>
      </c>
      <c r="F55" s="26">
        <f t="shared" si="1"/>
        <v>694.1</v>
      </c>
      <c r="G55" s="83">
        <f>G54</f>
        <v>28170</v>
      </c>
      <c r="H55" s="84">
        <f t="shared" si="2"/>
        <v>17775270</v>
      </c>
      <c r="I55" s="85">
        <f t="shared" si="3"/>
        <v>20086055</v>
      </c>
      <c r="J55" s="86">
        <f t="shared" si="0"/>
        <v>42000</v>
      </c>
      <c r="K55" s="91">
        <f t="shared" si="4"/>
        <v>2082300</v>
      </c>
      <c r="L55" s="27" t="s">
        <v>39</v>
      </c>
    </row>
    <row r="56" spans="1:13" x14ac:dyDescent="0.25">
      <c r="A56" s="25">
        <v>55</v>
      </c>
      <c r="B56" s="26">
        <v>1404</v>
      </c>
      <c r="C56" s="26">
        <v>14</v>
      </c>
      <c r="D56" s="33" t="s">
        <v>12</v>
      </c>
      <c r="E56" s="27">
        <v>615</v>
      </c>
      <c r="F56" s="26">
        <f t="shared" si="1"/>
        <v>676.5</v>
      </c>
      <c r="G56" s="83">
        <f>G55</f>
        <v>28170</v>
      </c>
      <c r="H56" s="84">
        <f t="shared" si="2"/>
        <v>17324550</v>
      </c>
      <c r="I56" s="85">
        <f t="shared" si="3"/>
        <v>19576742</v>
      </c>
      <c r="J56" s="86">
        <f t="shared" si="0"/>
        <v>41000</v>
      </c>
      <c r="K56" s="91">
        <f t="shared" si="4"/>
        <v>2029500</v>
      </c>
      <c r="L56" s="27" t="s">
        <v>39</v>
      </c>
    </row>
    <row r="57" spans="1:13" x14ac:dyDescent="0.25">
      <c r="A57" s="25">
        <v>56</v>
      </c>
      <c r="B57" s="26">
        <v>1501</v>
      </c>
      <c r="C57" s="26">
        <v>15</v>
      </c>
      <c r="D57" s="33" t="s">
        <v>15</v>
      </c>
      <c r="E57" s="27">
        <v>910</v>
      </c>
      <c r="F57" s="26">
        <f t="shared" si="1"/>
        <v>1001.0000000000001</v>
      </c>
      <c r="G57" s="83">
        <f>G56+90</f>
        <v>28260</v>
      </c>
      <c r="H57" s="84">
        <f t="shared" si="2"/>
        <v>25716600</v>
      </c>
      <c r="I57" s="85">
        <f t="shared" si="3"/>
        <v>29059758</v>
      </c>
      <c r="J57" s="86">
        <f t="shared" si="0"/>
        <v>60500</v>
      </c>
      <c r="K57" s="91">
        <f t="shared" si="4"/>
        <v>3003000.0000000005</v>
      </c>
      <c r="L57" s="27" t="s">
        <v>39</v>
      </c>
    </row>
    <row r="58" spans="1:13" x14ac:dyDescent="0.25">
      <c r="A58" s="25">
        <v>57</v>
      </c>
      <c r="B58" s="26">
        <v>1502</v>
      </c>
      <c r="C58" s="26">
        <v>15</v>
      </c>
      <c r="D58" s="33" t="s">
        <v>12</v>
      </c>
      <c r="E58" s="27">
        <v>726</v>
      </c>
      <c r="F58" s="26">
        <f t="shared" si="1"/>
        <v>798.6</v>
      </c>
      <c r="G58" s="83">
        <f>G57</f>
        <v>28260</v>
      </c>
      <c r="H58" s="84">
        <f t="shared" si="2"/>
        <v>20516760</v>
      </c>
      <c r="I58" s="85">
        <f t="shared" si="3"/>
        <v>23183939</v>
      </c>
      <c r="J58" s="86">
        <f t="shared" si="0"/>
        <v>48500</v>
      </c>
      <c r="K58" s="91">
        <f t="shared" si="4"/>
        <v>2395800</v>
      </c>
      <c r="L58" s="27" t="s">
        <v>39</v>
      </c>
    </row>
    <row r="59" spans="1:13" x14ac:dyDescent="0.25">
      <c r="A59" s="25">
        <v>58</v>
      </c>
      <c r="B59" s="26">
        <v>1503</v>
      </c>
      <c r="C59" s="26">
        <v>15</v>
      </c>
      <c r="D59" s="33" t="s">
        <v>29</v>
      </c>
      <c r="E59" s="27">
        <v>533</v>
      </c>
      <c r="F59" s="26">
        <f t="shared" si="1"/>
        <v>586.30000000000007</v>
      </c>
      <c r="G59" s="83">
        <f>G58</f>
        <v>28260</v>
      </c>
      <c r="H59" s="84">
        <f t="shared" si="2"/>
        <v>15062580</v>
      </c>
      <c r="I59" s="85">
        <f t="shared" si="3"/>
        <v>17020715</v>
      </c>
      <c r="J59" s="86">
        <f t="shared" si="0"/>
        <v>35500</v>
      </c>
      <c r="K59" s="91">
        <f t="shared" si="4"/>
        <v>1758900.0000000002</v>
      </c>
      <c r="L59" s="27" t="s">
        <v>39</v>
      </c>
    </row>
    <row r="60" spans="1:13" x14ac:dyDescent="0.25">
      <c r="A60" s="25">
        <v>59</v>
      </c>
      <c r="B60" s="26">
        <v>1504</v>
      </c>
      <c r="C60" s="26">
        <v>15</v>
      </c>
      <c r="D60" s="33" t="s">
        <v>12</v>
      </c>
      <c r="E60" s="27">
        <v>615</v>
      </c>
      <c r="F60" s="26">
        <f t="shared" si="1"/>
        <v>676.5</v>
      </c>
      <c r="G60" s="83">
        <f>G59</f>
        <v>28260</v>
      </c>
      <c r="H60" s="84">
        <f t="shared" si="2"/>
        <v>17379900</v>
      </c>
      <c r="I60" s="85">
        <f t="shared" si="3"/>
        <v>19639287</v>
      </c>
      <c r="J60" s="86">
        <f t="shared" si="0"/>
        <v>41000</v>
      </c>
      <c r="K60" s="91">
        <f t="shared" si="4"/>
        <v>2029500</v>
      </c>
      <c r="L60" s="27" t="s">
        <v>39</v>
      </c>
    </row>
    <row r="61" spans="1:13" x14ac:dyDescent="0.25">
      <c r="A61" s="25">
        <v>60</v>
      </c>
      <c r="B61" s="26">
        <v>1601</v>
      </c>
      <c r="C61" s="26">
        <v>16</v>
      </c>
      <c r="D61" s="33" t="s">
        <v>15</v>
      </c>
      <c r="E61" s="27">
        <v>910</v>
      </c>
      <c r="F61" s="26">
        <f t="shared" si="1"/>
        <v>1001.0000000000001</v>
      </c>
      <c r="G61" s="83">
        <f>G60+90</f>
        <v>28350</v>
      </c>
      <c r="H61" s="84">
        <f t="shared" si="2"/>
        <v>25798500</v>
      </c>
      <c r="I61" s="85">
        <f t="shared" si="3"/>
        <v>29152305</v>
      </c>
      <c r="J61" s="86">
        <f t="shared" si="0"/>
        <v>60500</v>
      </c>
      <c r="K61" s="91">
        <f t="shared" si="4"/>
        <v>3003000.0000000005</v>
      </c>
      <c r="L61" s="27" t="s">
        <v>39</v>
      </c>
    </row>
    <row r="62" spans="1:13" x14ac:dyDescent="0.25">
      <c r="A62" s="25">
        <v>61</v>
      </c>
      <c r="B62" s="26">
        <v>1602</v>
      </c>
      <c r="C62" s="26">
        <v>16</v>
      </c>
      <c r="D62" s="33" t="s">
        <v>36</v>
      </c>
      <c r="E62" s="27">
        <v>938</v>
      </c>
      <c r="F62" s="26">
        <f t="shared" si="1"/>
        <v>1031.8000000000002</v>
      </c>
      <c r="G62" s="83">
        <f>G61</f>
        <v>28350</v>
      </c>
      <c r="H62" s="84">
        <f t="shared" si="2"/>
        <v>26592300</v>
      </c>
      <c r="I62" s="85">
        <f t="shared" si="3"/>
        <v>30049299</v>
      </c>
      <c r="J62" s="86">
        <f t="shared" si="0"/>
        <v>62500</v>
      </c>
      <c r="K62" s="91">
        <f t="shared" si="4"/>
        <v>3095400.0000000005</v>
      </c>
      <c r="L62" s="27" t="s">
        <v>39</v>
      </c>
    </row>
    <row r="63" spans="1:13" x14ac:dyDescent="0.25">
      <c r="A63" s="25">
        <v>62</v>
      </c>
      <c r="B63" s="26">
        <v>1603</v>
      </c>
      <c r="C63" s="26">
        <v>16</v>
      </c>
      <c r="D63" s="33" t="s">
        <v>12</v>
      </c>
      <c r="E63" s="27">
        <v>631</v>
      </c>
      <c r="F63" s="26">
        <f t="shared" si="1"/>
        <v>694.1</v>
      </c>
      <c r="G63" s="83">
        <f>G62</f>
        <v>28350</v>
      </c>
      <c r="H63" s="84">
        <f t="shared" si="2"/>
        <v>17888850</v>
      </c>
      <c r="I63" s="85">
        <f t="shared" si="3"/>
        <v>20214401</v>
      </c>
      <c r="J63" s="86">
        <f t="shared" si="0"/>
        <v>42000</v>
      </c>
      <c r="K63" s="91">
        <f t="shared" si="4"/>
        <v>2082300</v>
      </c>
      <c r="L63" s="27" t="s">
        <v>39</v>
      </c>
    </row>
    <row r="64" spans="1:13" x14ac:dyDescent="0.25">
      <c r="A64" s="25">
        <v>63</v>
      </c>
      <c r="B64" s="26">
        <v>1604</v>
      </c>
      <c r="C64" s="26">
        <v>16</v>
      </c>
      <c r="D64" s="33" t="s">
        <v>12</v>
      </c>
      <c r="E64" s="27">
        <v>615</v>
      </c>
      <c r="F64" s="26">
        <f t="shared" si="1"/>
        <v>676.5</v>
      </c>
      <c r="G64" s="83">
        <f>G63</f>
        <v>28350</v>
      </c>
      <c r="H64" s="84">
        <f t="shared" si="2"/>
        <v>17435250</v>
      </c>
      <c r="I64" s="85">
        <f t="shared" si="3"/>
        <v>19701833</v>
      </c>
      <c r="J64" s="86">
        <f t="shared" si="0"/>
        <v>41000</v>
      </c>
      <c r="K64" s="91">
        <f t="shared" si="4"/>
        <v>2029500</v>
      </c>
      <c r="L64" s="27" t="s">
        <v>39</v>
      </c>
    </row>
    <row r="65" spans="1:12" x14ac:dyDescent="0.25">
      <c r="A65" s="25">
        <v>64</v>
      </c>
      <c r="B65" s="26">
        <v>1702</v>
      </c>
      <c r="C65" s="26">
        <v>17</v>
      </c>
      <c r="D65" s="33" t="s">
        <v>36</v>
      </c>
      <c r="E65" s="27">
        <v>938</v>
      </c>
      <c r="F65" s="26">
        <f t="shared" si="1"/>
        <v>1031.8000000000002</v>
      </c>
      <c r="G65" s="83">
        <f>G64+90</f>
        <v>28440</v>
      </c>
      <c r="H65" s="84">
        <f t="shared" si="2"/>
        <v>26676720</v>
      </c>
      <c r="I65" s="85">
        <f t="shared" si="3"/>
        <v>30144694</v>
      </c>
      <c r="J65" s="86">
        <f t="shared" ref="J65" si="5">MROUND((I65*0.025/12),500)</f>
        <v>63000</v>
      </c>
      <c r="K65" s="91">
        <f t="shared" si="4"/>
        <v>3095400.0000000005</v>
      </c>
      <c r="L65" s="27" t="s">
        <v>39</v>
      </c>
    </row>
    <row r="66" spans="1:12" x14ac:dyDescent="0.25">
      <c r="A66" s="117" t="s">
        <v>3</v>
      </c>
      <c r="B66" s="117"/>
      <c r="C66" s="117"/>
      <c r="D66" s="117"/>
      <c r="E66" s="32">
        <f>SUM(E2:E65)</f>
        <v>49290</v>
      </c>
      <c r="F66" s="32">
        <f>SUM(F2:F65)</f>
        <v>54219.000000000007</v>
      </c>
      <c r="G66" s="83"/>
      <c r="H66" s="87">
        <f>SUM(H2:H65)</f>
        <v>1364674860</v>
      </c>
      <c r="I66" s="88">
        <f>SUM(I2:I65)</f>
        <v>1542082597</v>
      </c>
      <c r="J66" s="89"/>
      <c r="K66" s="92">
        <f>SUM(K2:K65)</f>
        <v>162657000</v>
      </c>
    </row>
  </sheetData>
  <mergeCells count="1">
    <mergeCell ref="A66:D6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E7214-3348-49CF-A1E8-F379C9F45666}">
  <dimension ref="A1:L3"/>
  <sheetViews>
    <sheetView zoomScale="160" zoomScaleNormal="160" workbookViewId="0">
      <selection activeCell="E3" sqref="E3:F3"/>
    </sheetView>
  </sheetViews>
  <sheetFormatPr defaultRowHeight="15" x14ac:dyDescent="0.25"/>
  <cols>
    <col min="1" max="1" width="4" style="29" customWidth="1"/>
    <col min="2" max="2" width="5.140625" style="29" customWidth="1"/>
    <col min="3" max="3" width="4.7109375" style="29" customWidth="1"/>
    <col min="4" max="4" width="6.140625" style="29" customWidth="1"/>
    <col min="5" max="5" width="7.140625" style="34" customWidth="1"/>
    <col min="6" max="6" width="6" style="24" customWidth="1"/>
    <col min="7" max="7" width="7.140625" customWidth="1"/>
    <col min="8" max="8" width="11.5703125" customWidth="1"/>
    <col min="9" max="9" width="14" customWidth="1"/>
    <col min="10" max="10" width="7.7109375" customWidth="1"/>
    <col min="11" max="11" width="9.85546875" customWidth="1"/>
    <col min="12" max="12" width="9.140625" style="62"/>
    <col min="13" max="13" width="10.42578125" bestFit="1" customWidth="1"/>
  </cols>
  <sheetData>
    <row r="1" spans="1:12" ht="55.5" customHeight="1" x14ac:dyDescent="0.25">
      <c r="A1" s="21" t="s">
        <v>1</v>
      </c>
      <c r="B1" s="22" t="s">
        <v>0</v>
      </c>
      <c r="C1" s="22" t="s">
        <v>2</v>
      </c>
      <c r="D1" s="22" t="s">
        <v>11</v>
      </c>
      <c r="E1" s="22" t="s">
        <v>75</v>
      </c>
      <c r="F1" s="23" t="s">
        <v>13</v>
      </c>
      <c r="G1" s="80" t="s">
        <v>76</v>
      </c>
      <c r="H1" s="81" t="s">
        <v>77</v>
      </c>
      <c r="I1" s="82" t="s">
        <v>78</v>
      </c>
      <c r="J1" s="82" t="s">
        <v>79</v>
      </c>
      <c r="K1" s="90" t="s">
        <v>80</v>
      </c>
      <c r="L1" s="90" t="s">
        <v>38</v>
      </c>
    </row>
    <row r="2" spans="1:12" x14ac:dyDescent="0.25">
      <c r="A2" s="25">
        <v>1</v>
      </c>
      <c r="B2" s="26">
        <v>1701</v>
      </c>
      <c r="C2" s="26">
        <v>17</v>
      </c>
      <c r="D2" s="33" t="s">
        <v>15</v>
      </c>
      <c r="E2" s="27">
        <v>910</v>
      </c>
      <c r="F2" s="37">
        <f>E2*1.1</f>
        <v>1001.0000000000001</v>
      </c>
      <c r="G2" s="83" t="e">
        <f>#REF!+90</f>
        <v>#REF!</v>
      </c>
      <c r="H2" s="84">
        <v>0</v>
      </c>
      <c r="I2" s="85">
        <f t="shared" ref="I2" si="0">ROUND(H2*1.13,0)</f>
        <v>0</v>
      </c>
      <c r="J2" s="86">
        <f t="shared" ref="J2" si="1">MROUND((I2*0.025/12),500)</f>
        <v>0</v>
      </c>
      <c r="K2" s="91">
        <f t="shared" ref="K2" si="2">F2*3000</f>
        <v>3003000.0000000005</v>
      </c>
      <c r="L2" s="27" t="s">
        <v>40</v>
      </c>
    </row>
    <row r="3" spans="1:12" x14ac:dyDescent="0.25">
      <c r="A3" s="117" t="s">
        <v>3</v>
      </c>
      <c r="B3" s="117"/>
      <c r="C3" s="117"/>
      <c r="D3" s="117"/>
      <c r="E3" s="32">
        <f>SUM(E2:E2)</f>
        <v>910</v>
      </c>
      <c r="F3" s="32">
        <f>SUM(F2:F2)</f>
        <v>1001.0000000000001</v>
      </c>
      <c r="G3" s="83"/>
      <c r="H3" s="87">
        <f>SUM(H2:H2)</f>
        <v>0</v>
      </c>
      <c r="I3" s="88">
        <f>SUM(I2:I2)</f>
        <v>0</v>
      </c>
      <c r="J3" s="89"/>
      <c r="K3" s="92">
        <f>SUM(K2:K2)</f>
        <v>3003000.0000000005</v>
      </c>
    </row>
  </sheetData>
  <mergeCells count="1">
    <mergeCell ref="A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A- Wing</vt:lpstr>
      <vt:lpstr>A- Wing (Sale)</vt:lpstr>
      <vt:lpstr>A- Wing (Rehab)</vt:lpstr>
      <vt:lpstr>B- Wing</vt:lpstr>
      <vt:lpstr>B- Wing (Sale)</vt:lpstr>
      <vt:lpstr>B- Wing (Rehab)</vt:lpstr>
      <vt:lpstr>C- Wing</vt:lpstr>
      <vt:lpstr>C- Wing (Sale)</vt:lpstr>
      <vt:lpstr>C- Wing (Rehab)</vt:lpstr>
      <vt:lpstr>Total</vt:lpstr>
      <vt:lpstr>RERA</vt:lpstr>
      <vt:lpstr>Typical Floor</vt:lpstr>
      <vt:lpstr>IGR</vt:lpstr>
      <vt:lpstr>Rates</vt:lpstr>
      <vt:lpstr>RR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Vinita Surve</cp:lastModifiedBy>
  <cp:lastPrinted>2013-08-31T05:30:46Z</cp:lastPrinted>
  <dcterms:created xsi:type="dcterms:W3CDTF">2013-08-30T08:57:19Z</dcterms:created>
  <dcterms:modified xsi:type="dcterms:W3CDTF">2024-08-02T05:50:00Z</dcterms:modified>
</cp:coreProperties>
</file>