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P\Desktop\Vaishali\Harsh Metha\"/>
    </mc:Choice>
  </mc:AlternateContent>
  <bookViews>
    <workbookView xWindow="0" yWindow="0" windowWidth="14025" windowHeight="1218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62913"/>
</workbook>
</file>

<file path=xl/calcChain.xml><?xml version="1.0" encoding="utf-8"?>
<calcChain xmlns="http://schemas.openxmlformats.org/spreadsheetml/2006/main">
  <c r="Q15" i="4" l="1"/>
  <c r="Q16" i="4"/>
  <c r="B16" i="4" s="1"/>
  <c r="C16" i="4" s="1"/>
  <c r="D16" i="4" s="1"/>
  <c r="P16" i="4"/>
  <c r="J16" i="4"/>
  <c r="I16" i="4"/>
  <c r="E16" i="4"/>
  <c r="A16" i="4"/>
  <c r="P15" i="4"/>
  <c r="H31" i="4"/>
  <c r="E20" i="4"/>
  <c r="E18" i="4"/>
  <c r="C3" i="4"/>
  <c r="C4" i="4"/>
  <c r="C5" i="4"/>
  <c r="C6" i="4"/>
  <c r="C7" i="4"/>
  <c r="C8" i="4"/>
  <c r="C9" i="4"/>
  <c r="C10" i="4"/>
  <c r="C11" i="4"/>
  <c r="C12" i="4"/>
  <c r="C2" i="4"/>
  <c r="Q4" i="4"/>
  <c r="Q5" i="4"/>
  <c r="Q3" i="4"/>
  <c r="I19" i="4"/>
  <c r="R23" i="4"/>
  <c r="Q23" i="4"/>
  <c r="Q22" i="4"/>
  <c r="P22" i="4"/>
  <c r="H16" i="4" l="1"/>
  <c r="F16" i="4"/>
  <c r="G16" i="4"/>
  <c r="H21" i="4"/>
  <c r="P12" i="4" l="1"/>
  <c r="P11" i="4"/>
  <c r="P10" i="4"/>
  <c r="P9" i="4"/>
  <c r="P8" i="4"/>
  <c r="P7" i="4"/>
  <c r="P6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<sst xmlns="http://schemas.openxmlformats.org/spreadsheetml/2006/main" count="30" uniqueCount="27">
  <si>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</si>
  <si>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</si>
  <si>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</si>
  <si>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</si>
  <si>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</si>
  <si>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</si>
  <si>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</si>
  <si>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</si>
  <si>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</si>
  <si>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</si>
  <si>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</si>
  <si>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</si>
  <si>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</si>
  <si>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3rd Floor, Aangan Building, Vallabh Nagar Co. Op. Hsg. Soc. Ltd, Near Cooper Hospital North South Road No.2, JVPD Scheme, Vile Parle (West)</t>
  </si>
  <si>
    <t>bua</t>
  </si>
  <si>
    <t>rate</t>
  </si>
  <si>
    <t>fmv</t>
  </si>
  <si>
    <t>50000 toi 55000 on ca</t>
  </si>
  <si>
    <t>mca</t>
  </si>
  <si>
    <t>bal</t>
  </si>
  <si>
    <t>aca</t>
  </si>
  <si>
    <t>incl . Fo balconies</t>
  </si>
  <si>
    <t>weightage</t>
  </si>
  <si>
    <t>yoc - 2011 - previous report</t>
  </si>
  <si>
    <t>Previous report - Jan 2024 - yogesh vankar</t>
  </si>
  <si>
    <t>28.07.2016</t>
  </si>
  <si>
    <t>31.01.2017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</si>
</sst>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26</xdr:row>
      <xdr:rowOff>0</xdr:rowOff>
    </xdr:from>
    <xdr:to>
      <xdr:col>30</xdr:col>
      <xdr:colOff>220426</xdr:colOff>
      <xdr:row>63</xdr:row>
      <xdr:rowOff>96247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5524500"/>
          <a:ext cx="9678751" cy="714474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16</xdr:col>
      <xdr:colOff>667792</xdr:colOff>
      <xdr:row>80</xdr:row>
      <xdr:rowOff>96486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6900" y="7048500"/>
          <a:ext cx="7468642" cy="8859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439913</xdr:colOff>
      <xdr:row>40</xdr:row>
      <xdr:rowOff>67721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31913" cy="7497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135326</xdr:colOff>
      <xdr:row>44</xdr:row>
      <xdr:rowOff>10670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56126" cy="82021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24</xdr:col>
      <xdr:colOff>221063</xdr:colOff>
      <xdr:row>44</xdr:row>
      <xdr:rowOff>67801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4241863" cy="80688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602031</xdr:colOff>
      <xdr:row>43</xdr:row>
      <xdr:rowOff>115433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013231" cy="81164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572941</xdr:colOff>
      <xdr:row>49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6B3C0-FCCF-40C7-A043-75EB100A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26541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468832</xdr:colOff>
      <xdr:row>40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342373-8CC4-433F-9CF1-F793886CF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099232" cy="6649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154633</xdr:colOff>
      <xdr:row>42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CF0CB0-A996-43B2-8D3D-758106C7F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04233" cy="7849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A54E55-C1E9-47D0-9D58-3394623E7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525650</xdr:colOff>
      <xdr:row>41</xdr:row>
      <xdr:rowOff>10430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717650" cy="6487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144682</xdr:colOff>
      <xdr:row>39</xdr:row>
      <xdr:rowOff>67721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946282" cy="7497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230419</xdr:colOff>
      <xdr:row>40</xdr:row>
      <xdr:rowOff>39142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32019" cy="7468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49418</xdr:colOff>
      <xdr:row>41</xdr:row>
      <xdr:rowOff>29643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51018" cy="7649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"/>
  <sheetViews>
    <sheetView tabSelected="1" topLeftCell="A4" zoomScaleNormal="100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1700</v>
      </c>
      <c r="C2" s="4">
        <f>B2*1.2</f>
        <v>2040</v>
      </c>
      <c r="D2" s="4">
        <f t="shared" ref="D2:D13" si="2">C2*1.2</f>
        <v>2448</v>
      </c>
      <c r="E2" s="5">
        <f t="shared" ref="E2:E13" si="3">R2</f>
        <v>100000000</v>
      </c>
      <c r="F2" s="10">
        <f t="shared" ref="F2:F13" si="4">ROUND((E2/B2),0)</f>
        <v>58824</v>
      </c>
      <c r="G2" s="15">
        <f t="shared" ref="G2:G13" si="5">ROUND((E2/C2),0)</f>
        <v>49020</v>
      </c>
      <c r="H2" s="10">
        <f t="shared" ref="H2:H13" si="6">ROUND((E2/D2),0)</f>
        <v>40850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1700</v>
      </c>
      <c r="R2" s="2">
        <v>100000000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1295</v>
      </c>
      <c r="C3" s="4">
        <f t="shared" ref="C3:C16" si="9">B3*1.2</f>
        <v>1554</v>
      </c>
      <c r="D3" s="4">
        <f t="shared" si="2"/>
        <v>1864.8</v>
      </c>
      <c r="E3" s="5">
        <f t="shared" si="3"/>
        <v>65000000</v>
      </c>
      <c r="F3" s="10">
        <f t="shared" si="4"/>
        <v>50193</v>
      </c>
      <c r="G3" s="10">
        <f t="shared" si="5"/>
        <v>41828</v>
      </c>
      <c r="H3" s="10">
        <f t="shared" si="6"/>
        <v>34856</v>
      </c>
      <c r="I3" s="10" t="e">
        <f>#REF!</f>
        <v>#REF!</v>
      </c>
      <c r="J3" s="4">
        <f t="shared" si="7"/>
        <v>0</v>
      </c>
      <c r="O3">
        <v>0</v>
      </c>
      <c r="P3">
        <v>1554</v>
      </c>
      <c r="Q3">
        <f>P3/1.2</f>
        <v>1295</v>
      </c>
      <c r="R3" s="2">
        <v>65000000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1666.6666666666667</v>
      </c>
      <c r="C4" s="4">
        <f t="shared" si="9"/>
        <v>2000</v>
      </c>
      <c r="D4" s="4">
        <f t="shared" si="2"/>
        <v>2400</v>
      </c>
      <c r="E4" s="5">
        <f t="shared" si="3"/>
        <v>80000000</v>
      </c>
      <c r="F4" s="10">
        <f t="shared" si="4"/>
        <v>48000</v>
      </c>
      <c r="G4" s="10">
        <f t="shared" si="5"/>
        <v>40000</v>
      </c>
      <c r="H4" s="10">
        <f t="shared" si="6"/>
        <v>33333</v>
      </c>
      <c r="I4" s="10" t="e">
        <f>#REF!</f>
        <v>#REF!</v>
      </c>
      <c r="J4" s="4">
        <f t="shared" si="7"/>
        <v>0</v>
      </c>
      <c r="O4">
        <v>0</v>
      </c>
      <c r="P4">
        <v>2000</v>
      </c>
      <c r="Q4">
        <f t="shared" ref="Q4:Q5" si="10">P4/1.2</f>
        <v>1666.6666666666667</v>
      </c>
      <c r="R4" s="2">
        <v>80000000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1650</v>
      </c>
      <c r="C5" s="4">
        <f t="shared" si="9"/>
        <v>1980</v>
      </c>
      <c r="D5" s="4">
        <f t="shared" si="2"/>
        <v>2376</v>
      </c>
      <c r="E5" s="5">
        <f t="shared" si="3"/>
        <v>51685420</v>
      </c>
      <c r="F5" s="10">
        <f t="shared" si="4"/>
        <v>31324</v>
      </c>
      <c r="G5" s="10">
        <f t="shared" si="5"/>
        <v>26104</v>
      </c>
      <c r="H5" s="10">
        <f t="shared" si="6"/>
        <v>21753</v>
      </c>
      <c r="I5" s="10" t="e">
        <f>#REF!</f>
        <v>#REF!</v>
      </c>
      <c r="J5" s="4">
        <f t="shared" si="7"/>
        <v>0</v>
      </c>
      <c r="O5">
        <v>0</v>
      </c>
      <c r="P5">
        <v>1980</v>
      </c>
      <c r="Q5">
        <f t="shared" si="10"/>
        <v>1650</v>
      </c>
      <c r="R5" s="2">
        <v>51685420</v>
      </c>
      <c r="S5" s="8"/>
      <c r="T5" s="8"/>
    </row>
    <row r="6" spans="1:20" x14ac:dyDescent="0.25">
      <c r="A6" s="4">
        <f t="shared" si="0"/>
        <v>0</v>
      </c>
      <c r="B6" s="4">
        <f t="shared" si="1"/>
        <v>1325</v>
      </c>
      <c r="C6" s="4">
        <f t="shared" si="9"/>
        <v>1590</v>
      </c>
      <c r="D6" s="4">
        <f t="shared" si="2"/>
        <v>1908</v>
      </c>
      <c r="E6" s="5">
        <f t="shared" si="3"/>
        <v>60000000</v>
      </c>
      <c r="F6" s="10">
        <f t="shared" si="4"/>
        <v>45283</v>
      </c>
      <c r="G6" s="10">
        <f t="shared" si="5"/>
        <v>37736</v>
      </c>
      <c r="H6" s="10">
        <f t="shared" si="6"/>
        <v>31447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1325</v>
      </c>
      <c r="R6" s="2">
        <v>60000000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1578</v>
      </c>
      <c r="C7" s="4">
        <f t="shared" si="9"/>
        <v>1893.6</v>
      </c>
      <c r="D7" s="4">
        <f t="shared" si="2"/>
        <v>2272.3199999999997</v>
      </c>
      <c r="E7" s="5">
        <f t="shared" si="3"/>
        <v>104400000</v>
      </c>
      <c r="F7" s="10">
        <f t="shared" si="4"/>
        <v>66160</v>
      </c>
      <c r="G7" s="10">
        <f t="shared" si="5"/>
        <v>55133</v>
      </c>
      <c r="H7" s="10">
        <f t="shared" si="6"/>
        <v>45944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1578</v>
      </c>
      <c r="R7" s="2">
        <v>104400000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1600</v>
      </c>
      <c r="C8" s="4">
        <f t="shared" si="9"/>
        <v>1920</v>
      </c>
      <c r="D8" s="4">
        <f t="shared" si="2"/>
        <v>2304</v>
      </c>
      <c r="E8" s="5">
        <f t="shared" si="3"/>
        <v>92500000</v>
      </c>
      <c r="F8" s="10">
        <f t="shared" si="4"/>
        <v>57813</v>
      </c>
      <c r="G8" s="15">
        <f t="shared" si="5"/>
        <v>48177</v>
      </c>
      <c r="H8" s="10">
        <f t="shared" si="6"/>
        <v>40148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1600</v>
      </c>
      <c r="R8" s="2">
        <v>92500000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1700</v>
      </c>
      <c r="C9" s="4">
        <f t="shared" si="9"/>
        <v>2040</v>
      </c>
      <c r="D9" s="4">
        <f t="shared" si="2"/>
        <v>2448</v>
      </c>
      <c r="E9" s="5">
        <f t="shared" si="3"/>
        <v>85000000</v>
      </c>
      <c r="F9" s="10">
        <f t="shared" si="4"/>
        <v>50000</v>
      </c>
      <c r="G9" s="10">
        <f t="shared" si="5"/>
        <v>41667</v>
      </c>
      <c r="H9" s="10">
        <f t="shared" si="6"/>
        <v>34722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1700</v>
      </c>
      <c r="R9" s="2">
        <v>85000000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1550</v>
      </c>
      <c r="C10" s="4">
        <f t="shared" si="9"/>
        <v>1860</v>
      </c>
      <c r="D10" s="4">
        <f t="shared" si="2"/>
        <v>2232</v>
      </c>
      <c r="E10" s="5">
        <f t="shared" si="3"/>
        <v>95000000</v>
      </c>
      <c r="F10" s="10">
        <f t="shared" si="4"/>
        <v>61290</v>
      </c>
      <c r="G10" s="10">
        <f t="shared" si="5"/>
        <v>51075</v>
      </c>
      <c r="H10" s="10">
        <f t="shared" si="6"/>
        <v>42563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1550</v>
      </c>
      <c r="R10" s="2">
        <v>95000000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1800</v>
      </c>
      <c r="C11" s="4">
        <f t="shared" si="9"/>
        <v>2160</v>
      </c>
      <c r="D11" s="4">
        <f t="shared" si="2"/>
        <v>2592</v>
      </c>
      <c r="E11" s="5">
        <f t="shared" si="3"/>
        <v>95000000</v>
      </c>
      <c r="F11" s="10">
        <f t="shared" si="4"/>
        <v>52778</v>
      </c>
      <c r="G11" s="10">
        <f t="shared" si="5"/>
        <v>43981</v>
      </c>
      <c r="H11" s="10">
        <f t="shared" si="6"/>
        <v>36651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1800</v>
      </c>
      <c r="R11" s="2">
        <v>95000000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1330</v>
      </c>
      <c r="C12" s="4">
        <f t="shared" si="9"/>
        <v>1596</v>
      </c>
      <c r="D12" s="4">
        <f t="shared" si="2"/>
        <v>1915.1999999999998</v>
      </c>
      <c r="E12" s="5">
        <f t="shared" si="3"/>
        <v>80000000</v>
      </c>
      <c r="F12" s="10">
        <f t="shared" si="4"/>
        <v>60150</v>
      </c>
      <c r="G12" s="15">
        <f t="shared" si="5"/>
        <v>50125</v>
      </c>
      <c r="H12" s="10">
        <f t="shared" si="6"/>
        <v>41771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1330</v>
      </c>
      <c r="R12" s="2">
        <v>80000000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1300</v>
      </c>
      <c r="C13" s="4">
        <f t="shared" si="9"/>
        <v>1560</v>
      </c>
      <c r="D13" s="4">
        <f t="shared" si="2"/>
        <v>1872</v>
      </c>
      <c r="E13" s="5">
        <f t="shared" si="3"/>
        <v>75000000</v>
      </c>
      <c r="F13" s="10">
        <f t="shared" si="4"/>
        <v>57692</v>
      </c>
      <c r="G13" s="10">
        <f t="shared" si="5"/>
        <v>48077</v>
      </c>
      <c r="H13" s="10">
        <f t="shared" si="6"/>
        <v>40064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1300</v>
      </c>
      <c r="R13" s="2">
        <v>75000000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1000</v>
      </c>
      <c r="C14" s="4">
        <f t="shared" si="9"/>
        <v>1200</v>
      </c>
      <c r="D14" s="4">
        <f t="shared" ref="D14:D15" si="12">C14*1.2</f>
        <v>1440</v>
      </c>
      <c r="E14" s="5">
        <f t="shared" ref="E14:E15" si="13">R14</f>
        <v>55000000</v>
      </c>
      <c r="F14" s="10">
        <f t="shared" ref="F14:F15" si="14">ROUND((E14/B14),0)</f>
        <v>55000</v>
      </c>
      <c r="G14" s="15">
        <f t="shared" ref="G14:G15" si="15">ROUND((E14/C14),0)</f>
        <v>45833</v>
      </c>
      <c r="H14" s="10">
        <f t="shared" ref="H14:H15" si="16">ROUND((E14/D14),0)</f>
        <v>38194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v>1000</v>
      </c>
      <c r="R14" s="2">
        <v>55000000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1574.5937999999999</v>
      </c>
      <c r="C15" s="4">
        <f t="shared" si="9"/>
        <v>1889.5125599999997</v>
      </c>
      <c r="D15" s="4">
        <f t="shared" si="12"/>
        <v>2267.4150719999993</v>
      </c>
      <c r="E15" s="5">
        <f t="shared" si="13"/>
        <v>60300000</v>
      </c>
      <c r="F15" s="10">
        <f t="shared" si="14"/>
        <v>38296</v>
      </c>
      <c r="G15" s="4">
        <f t="shared" si="15"/>
        <v>31913</v>
      </c>
      <c r="H15" s="4">
        <f t="shared" si="16"/>
        <v>26594</v>
      </c>
      <c r="I15" s="4" t="e">
        <f>#REF!</f>
        <v>#REF!</v>
      </c>
      <c r="J15" s="4" t="str">
        <f t="shared" si="17"/>
        <v>28.07.2016</v>
      </c>
      <c r="O15">
        <v>0</v>
      </c>
      <c r="P15">
        <f>175.54*10.764</f>
        <v>1889.5125599999999</v>
      </c>
      <c r="Q15">
        <f>P15/1.2</f>
        <v>1574.5937999999999</v>
      </c>
      <c r="R15" s="2">
        <v>60300000</v>
      </c>
      <c r="S15" s="8" t="s">
        <v>25</v>
      </c>
      <c r="T15" s="8"/>
    </row>
    <row r="16" spans="1:20" x14ac:dyDescent="0.25">
      <c r="A16" s="4">
        <f t="shared" ref="A16" si="19">N16</f>
        <v>0</v>
      </c>
      <c r="B16" s="4">
        <f t="shared" ref="B16" si="20">Q16</f>
        <v>1650.5696999999998</v>
      </c>
      <c r="C16" s="4">
        <f t="shared" si="9"/>
        <v>1980.6836399999997</v>
      </c>
      <c r="D16" s="4">
        <f t="shared" ref="D16" si="21">C16*1.2</f>
        <v>2376.8203679999997</v>
      </c>
      <c r="E16" s="5">
        <f t="shared" ref="E16" si="22">R16</f>
        <v>88300000</v>
      </c>
      <c r="F16" s="10">
        <f t="shared" ref="F16" si="23">ROUND((E16/B16),0)</f>
        <v>53497</v>
      </c>
      <c r="G16" s="4">
        <f t="shared" ref="G16" si="24">ROUND((E16/C16),0)</f>
        <v>44581</v>
      </c>
      <c r="H16" s="4">
        <f t="shared" ref="H16" si="25">ROUND((E16/D16),0)</f>
        <v>37150</v>
      </c>
      <c r="I16" s="4" t="e">
        <f>#REF!</f>
        <v>#REF!</v>
      </c>
      <c r="J16" s="4" t="str">
        <f t="shared" ref="J16" si="26">S16</f>
        <v>31.01.2017</v>
      </c>
      <c r="O16">
        <v>0</v>
      </c>
      <c r="P16">
        <f>184.01*10.764</f>
        <v>1980.6836399999997</v>
      </c>
      <c r="Q16">
        <f>P16/1.2</f>
        <v>1650.5696999999998</v>
      </c>
      <c r="R16" s="2">
        <v>88300000</v>
      </c>
      <c r="S16" s="8" t="s">
        <v>26</v>
      </c>
      <c r="T16" s="8"/>
    </row>
    <row r="17" spans="5:24" x14ac:dyDescent="0.25">
      <c r="G17" t="s">
        <v>13</v>
      </c>
    </row>
    <row r="18" spans="5:24" x14ac:dyDescent="0.25">
      <c r="E18">
        <f>H18*50000</f>
        <v>82500000</v>
      </c>
      <c r="G18" t="s">
        <v>20</v>
      </c>
      <c r="H18">
        <v>1650</v>
      </c>
      <c r="I18" t="s">
        <v>21</v>
      </c>
    </row>
    <row r="19" spans="5:24" x14ac:dyDescent="0.25">
      <c r="E19" s="16" t="s">
        <v>22</v>
      </c>
      <c r="G19" t="s">
        <v>14</v>
      </c>
      <c r="H19">
        <v>1980</v>
      </c>
      <c r="I19">
        <f>H19/H18</f>
        <v>1.2</v>
      </c>
    </row>
    <row r="20" spans="5:24" x14ac:dyDescent="0.25">
      <c r="E20">
        <f>E18/H19</f>
        <v>41666.666666666664</v>
      </c>
      <c r="G20" t="s">
        <v>15</v>
      </c>
      <c r="H20">
        <v>46000</v>
      </c>
      <c r="O20" t="s">
        <v>18</v>
      </c>
      <c r="P20">
        <v>1551</v>
      </c>
    </row>
    <row r="21" spans="5:24" x14ac:dyDescent="0.25">
      <c r="G21" t="s">
        <v>16</v>
      </c>
      <c r="H21">
        <f>H20*H19</f>
        <v>91080000</v>
      </c>
      <c r="O21" t="s">
        <v>19</v>
      </c>
      <c r="P21">
        <v>276</v>
      </c>
    </row>
    <row r="22" spans="5:24" x14ac:dyDescent="0.25">
      <c r="G22" s="6"/>
      <c r="H22" s="6"/>
      <c r="P22">
        <f>P21+P20</f>
        <v>1827</v>
      </c>
      <c r="Q22">
        <f>H19/P22</f>
        <v>1.083743842364532</v>
      </c>
    </row>
    <row r="23" spans="5:24" x14ac:dyDescent="0.25">
      <c r="H23" t="s">
        <v>17</v>
      </c>
      <c r="P23">
        <v>50000</v>
      </c>
      <c r="Q23">
        <f>P23*P22</f>
        <v>91350000</v>
      </c>
      <c r="R23">
        <f>Q23/H19</f>
        <v>46136.36363636364</v>
      </c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H25" t="s">
        <v>23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H28" t="s">
        <v>24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H29">
        <v>1980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H30">
        <v>45000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H31">
        <f>H30*H29</f>
        <v>89100000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HP</cp:lastModifiedBy>
  <cp:lastPrinted>2019-11-05T06:14:02Z</cp:lastPrinted>
  <dcterms:created xsi:type="dcterms:W3CDTF">2018-02-17T10:36:41Z</dcterms:created>
  <dcterms:modified xsi:type="dcterms:W3CDTF">2024-04-10T09:49:17Z</dcterms:modified>
</cp:coreProperties>
</file>