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630"/>
  </bookViews>
  <sheets>
    <sheet name="Sheet1" sheetId="1" r:id="rId1"/>
    <sheet name="Sheet2" sheetId="4" r:id="rId2"/>
  </sheets>
  <calcPr calcId="162913"/>
</workbook>
</file>

<file path=xl/calcChain.xml><?xml version="1.0" encoding="utf-8"?>
<calcChain xmlns="http://schemas.openxmlformats.org/spreadsheetml/2006/main">
  <c r="M6" i="1" l="1"/>
  <c r="B21" i="1"/>
  <c r="B23" i="1"/>
  <c r="B20" i="1"/>
  <c r="B19" i="1"/>
  <c r="K12" i="1"/>
  <c r="J12" i="1"/>
  <c r="J10" i="1"/>
  <c r="J9" i="1"/>
  <c r="J6" i="1"/>
  <c r="K6" i="1"/>
  <c r="C7" i="1"/>
  <c r="B22" i="1"/>
  <c r="H7" i="1"/>
  <c r="H17" i="1"/>
  <c r="H12" i="1"/>
  <c r="H13" i="1"/>
  <c r="H14" i="1"/>
  <c r="H15" i="1"/>
  <c r="H16" i="1"/>
  <c r="H11" i="1"/>
  <c r="B18" i="1"/>
  <c r="F6" i="1"/>
  <c r="B15" i="1"/>
  <c r="B14" i="1"/>
  <c r="B13" i="1"/>
  <c r="B12" i="1"/>
  <c r="B11" i="1"/>
  <c r="B10" i="1"/>
  <c r="G2" i="1" l="1"/>
  <c r="B6" i="1"/>
  <c r="B8" i="1" l="1"/>
  <c r="B5" i="1" l="1"/>
</calcChain>
</file>

<file path=xl/sharedStrings.xml><?xml version="1.0" encoding="utf-8"?>
<sst xmlns="http://schemas.openxmlformats.org/spreadsheetml/2006/main" count="19" uniqueCount="18">
  <si>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</si>
  <si>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</si>
  <si>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</si>
  <si>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</si>
  <si>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</si>
  <si>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</si>
  <si>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</si>
  <si>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</si>
  <si>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</si>
  <si>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</si>
  <si>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</si>
  <si>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RV</t>
  </si>
  <si>
    <t>DV</t>
  </si>
  <si>
    <t>Area</t>
  </si>
  <si>
    <t>FMV</t>
  </si>
  <si>
    <t>Guideline</t>
  </si>
  <si>
    <t>Rental</t>
  </si>
  <si>
    <t>Insurable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</si>
</sst>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6" formatCode="_ * #,##0_ ;_ * \-#,##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5" xfId="0" applyBorder="1"/>
    <xf numFmtId="43" fontId="0" fillId="0" borderId="5" xfId="0" applyNumberFormat="1" applyBorder="1"/>
    <xf numFmtId="0" fontId="2" fillId="0" borderId="0" xfId="0" applyFont="1"/>
    <xf numFmtId="0" fontId="4" fillId="0" borderId="0" xfId="0" applyFont="1"/>
    <xf numFmtId="0" fontId="4" fillId="0" borderId="1" xfId="0" applyFont="1" applyBorder="1"/>
    <xf numFmtId="43" fontId="4" fillId="0" borderId="0" xfId="0" applyNumberFormat="1" applyFont="1"/>
    <xf numFmtId="43" fontId="3" fillId="0" borderId="0" xfId="0" applyNumberFormat="1" applyFont="1"/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7" fillId="0" borderId="1" xfId="0" applyFont="1" applyBorder="1"/>
    <xf numFmtId="0" fontId="4" fillId="0" borderId="3" xfId="0" applyFont="1" applyBorder="1"/>
    <xf numFmtId="0" fontId="6" fillId="0" borderId="1" xfId="0" applyFont="1" applyBorder="1" applyAlignment="1">
      <alignment horizontal="center" wrapText="1"/>
    </xf>
    <xf numFmtId="43" fontId="7" fillId="0" borderId="1" xfId="1" applyFont="1" applyFill="1" applyBorder="1"/>
    <xf numFmtId="10" fontId="7" fillId="0" borderId="1" xfId="0" applyNumberFormat="1" applyFont="1" applyBorder="1"/>
    <xf numFmtId="0" fontId="7" fillId="2" borderId="1" xfId="0" applyFont="1" applyFill="1" applyBorder="1"/>
    <xf numFmtId="0" fontId="5" fillId="2" borderId="1" xfId="0" applyFont="1" applyFill="1" applyBorder="1"/>
    <xf numFmtId="43" fontId="7" fillId="2" borderId="1" xfId="0" applyNumberFormat="1" applyFont="1" applyFill="1" applyBorder="1"/>
    <xf numFmtId="43" fontId="0" fillId="0" borderId="0" xfId="1" applyFont="1"/>
    <xf numFmtId="43" fontId="0" fillId="0" borderId="0" xfId="0" applyNumberFormat="1"/>
    <xf numFmtId="166" fontId="3" fillId="0" borderId="0" xfId="0" applyNumberFormat="1" applyFont="1"/>
    <xf numFmtId="0" fontId="5" fillId="2" borderId="6" xfId="0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0</xdr:rowOff>
    </xdr:from>
    <xdr:to>
      <xdr:col>10</xdr:col>
      <xdr:colOff>422100</xdr:colOff>
      <xdr:row>21</xdr:row>
      <xdr:rowOff>49500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00000000-0008-0000-01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0"/>
          <a:ext cx="6480000" cy="4050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22</xdr:col>
      <xdr:colOff>304800</xdr:colOff>
      <xdr:row>68</xdr:row>
      <xdr:rowOff>0</xdr:rowOff>
    </xdr:to>
    <xdr:pic>
      <xdr:nvPicPr>
        <xdr:cNvPr id="1026" name="Picture 2">
          <a:extLst>
            <a:ext uri="{FF2B5EF4-FFF2-40B4-BE49-F238E27FC236}">
              <a16:creationId xmlns:a16="http://schemas.microsoft.com/office/drawing/2014/main" id="{00000000-0008-0000-01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381500"/>
          <a:ext cx="13716000" cy="85725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71</xdr:row>
      <xdr:rowOff>0</xdr:rowOff>
    </xdr:from>
    <xdr:to>
      <xdr:col>22</xdr:col>
      <xdr:colOff>304800</xdr:colOff>
      <xdr:row>116</xdr:row>
      <xdr:rowOff>0</xdr:rowOff>
    </xdr:to>
    <xdr:pic>
      <xdr:nvPicPr>
        <xdr:cNvPr id="1027" name="Picture 3">
          <a:extLst>
            <a:ext uri="{FF2B5EF4-FFF2-40B4-BE49-F238E27FC236}">
              <a16:creationId xmlns:a16="http://schemas.microsoft.com/office/drawing/2014/main" id="{00000000-0008-0000-01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525500"/>
          <a:ext cx="13716000" cy="85725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118</xdr:row>
      <xdr:rowOff>0</xdr:rowOff>
    </xdr:from>
    <xdr:to>
      <xdr:col>22</xdr:col>
      <xdr:colOff>304800</xdr:colOff>
      <xdr:row>163</xdr:row>
      <xdr:rowOff>0</xdr:rowOff>
    </xdr:to>
    <xdr:pic>
      <xdr:nvPicPr>
        <xdr:cNvPr id="1028" name="Picture 4">
          <a:extLst>
            <a:ext uri="{FF2B5EF4-FFF2-40B4-BE49-F238E27FC236}">
              <a16:creationId xmlns:a16="http://schemas.microsoft.com/office/drawing/2014/main" id="{00000000-0008-0000-01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2479000"/>
          <a:ext cx="13716000" cy="85725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166</xdr:row>
      <xdr:rowOff>0</xdr:rowOff>
    </xdr:from>
    <xdr:to>
      <xdr:col>22</xdr:col>
      <xdr:colOff>304800</xdr:colOff>
      <xdr:row>211</xdr:row>
      <xdr:rowOff>0</xdr:rowOff>
    </xdr:to>
    <xdr:pic>
      <xdr:nvPicPr>
        <xdr:cNvPr id="1029" name="Picture 5">
          <a:extLst>
            <a:ext uri="{FF2B5EF4-FFF2-40B4-BE49-F238E27FC236}">
              <a16:creationId xmlns:a16="http://schemas.microsoft.com/office/drawing/2014/main" id="{00000000-0008-0000-01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623000"/>
          <a:ext cx="13716000" cy="85725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22</xdr:col>
      <xdr:colOff>304800</xdr:colOff>
      <xdr:row>258</xdr:row>
      <xdr:rowOff>0</xdr:rowOff>
    </xdr:to>
    <xdr:pic>
      <xdr:nvPicPr>
        <xdr:cNvPr id="1030" name="Picture 6">
          <a:extLst>
            <a:ext uri="{FF2B5EF4-FFF2-40B4-BE49-F238E27FC236}">
              <a16:creationId xmlns:a16="http://schemas.microsoft.com/office/drawing/2014/main" id="{00000000-0008-0000-01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576500"/>
          <a:ext cx="13716000" cy="85725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259</xdr:row>
      <xdr:rowOff>0</xdr:rowOff>
    </xdr:from>
    <xdr:to>
      <xdr:col>22</xdr:col>
      <xdr:colOff>304800</xdr:colOff>
      <xdr:row>304</xdr:row>
      <xdr:rowOff>0</xdr:rowOff>
    </xdr:to>
    <xdr:pic>
      <xdr:nvPicPr>
        <xdr:cNvPr id="1031" name="Picture 7">
          <a:extLst>
            <a:ext uri="{FF2B5EF4-FFF2-40B4-BE49-F238E27FC236}">
              <a16:creationId xmlns:a16="http://schemas.microsoft.com/office/drawing/2014/main" id="{00000000-0008-0000-0100-00000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339500"/>
          <a:ext cx="13716000" cy="85725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308</xdr:row>
      <xdr:rowOff>0</xdr:rowOff>
    </xdr:from>
    <xdr:to>
      <xdr:col>22</xdr:col>
      <xdr:colOff>304800</xdr:colOff>
      <xdr:row>353</xdr:row>
      <xdr:rowOff>0</xdr:rowOff>
    </xdr:to>
    <xdr:pic>
      <xdr:nvPicPr>
        <xdr:cNvPr id="1032" name="Picture 8">
          <a:extLst>
            <a:ext uri="{FF2B5EF4-FFF2-40B4-BE49-F238E27FC236}">
              <a16:creationId xmlns:a16="http://schemas.microsoft.com/office/drawing/2014/main" id="{00000000-0008-0000-0100-00000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0"/>
          <a:ext cx="13716000" cy="85725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19707</xdr:colOff>
      <xdr:row>355</xdr:row>
      <xdr:rowOff>0</xdr:rowOff>
    </xdr:from>
    <xdr:to>
      <xdr:col>22</xdr:col>
      <xdr:colOff>324507</xdr:colOff>
      <xdr:row>400</xdr:row>
      <xdr:rowOff>0</xdr:rowOff>
    </xdr:to>
    <xdr:pic>
      <xdr:nvPicPr>
        <xdr:cNvPr id="1033" name="Picture 9">
          <a:extLst>
            <a:ext uri="{FF2B5EF4-FFF2-40B4-BE49-F238E27FC236}">
              <a16:creationId xmlns:a16="http://schemas.microsoft.com/office/drawing/2014/main" id="{00000000-0008-0000-0100-00000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07" y="67627500"/>
          <a:ext cx="13744903" cy="85725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403</xdr:row>
      <xdr:rowOff>0</xdr:rowOff>
    </xdr:from>
    <xdr:to>
      <xdr:col>22</xdr:col>
      <xdr:colOff>304800</xdr:colOff>
      <xdr:row>448</xdr:row>
      <xdr:rowOff>0</xdr:rowOff>
    </xdr:to>
    <xdr:pic>
      <xdr:nvPicPr>
        <xdr:cNvPr id="1034" name="Picture 10">
          <a:extLst>
            <a:ext uri="{FF2B5EF4-FFF2-40B4-BE49-F238E27FC236}">
              <a16:creationId xmlns:a16="http://schemas.microsoft.com/office/drawing/2014/main" id="{00000000-0008-0000-0100-00000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6771500"/>
          <a:ext cx="13716000" cy="85725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0"/>
  <sheetViews>
    <sheetView tabSelected="1" zoomScaleNormal="100" workbookViewId="0">
      <selection activeCell="E20" sqref="E20"/>
    </sheetView>
  </sheetViews>
  <sheetFormatPr defaultRowHeight="15" x14ac:dyDescent="0.25"/>
  <cols>
    <col min="1" max="1" width="21.7109375" bestFit="1" customWidth="1"/>
    <col min="2" max="2" width="22.28515625" style="6" bestFit="1" customWidth="1"/>
    <col min="3" max="3" width="15.5703125" style="6" bestFit="1" customWidth="1"/>
    <col min="4" max="4" width="18.28515625" bestFit="1" customWidth="1"/>
    <col min="5" max="5" width="18.28515625" customWidth="1"/>
    <col min="6" max="6" width="21.7109375" bestFit="1" customWidth="1"/>
    <col min="7" max="7" width="18.85546875" bestFit="1" customWidth="1"/>
    <col min="8" max="8" width="19.85546875" bestFit="1" customWidth="1"/>
    <col min="9" max="9" width="15.42578125" bestFit="1" customWidth="1"/>
    <col min="10" max="10" width="14.28515625" bestFit="1" customWidth="1"/>
    <col min="11" max="11" width="10" bestFit="1" customWidth="1"/>
    <col min="12" max="12" width="12.5703125" bestFit="1" customWidth="1"/>
    <col min="13" max="13" width="10" bestFit="1" customWidth="1"/>
    <col min="14" max="14" width="14.28515625" bestFit="1" customWidth="1"/>
    <col min="15" max="15" width="12.5703125" bestFit="1" customWidth="1"/>
    <col min="17" max="17" width="10" bestFit="1" customWidth="1"/>
    <col min="19" max="19" width="10" bestFit="1" customWidth="1"/>
  </cols>
  <sheetData>
    <row r="1" spans="1:15" x14ac:dyDescent="0.25">
      <c r="A1" s="1"/>
      <c r="B1" s="13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2"/>
    </row>
    <row r="2" spans="1:15" ht="16.5" x14ac:dyDescent="0.3">
      <c r="A2" s="10"/>
      <c r="B2" s="14"/>
      <c r="C2" s="9"/>
      <c r="D2" s="9"/>
      <c r="E2" s="9">
        <v>2024</v>
      </c>
      <c r="F2" s="9">
        <v>1989</v>
      </c>
      <c r="G2" s="9">
        <f>E2-F2</f>
        <v>35</v>
      </c>
      <c r="H2" s="9"/>
      <c r="I2" s="9"/>
      <c r="J2" s="9"/>
      <c r="K2" s="9"/>
      <c r="L2" s="9"/>
      <c r="M2" s="9"/>
      <c r="N2" s="9"/>
      <c r="O2" s="3"/>
    </row>
    <row r="3" spans="1:15" ht="16.5" x14ac:dyDescent="0.3">
      <c r="A3" s="10" t="s">
        <v>0</v>
      </c>
      <c r="B3" s="15">
        <v>17500</v>
      </c>
      <c r="C3" s="15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3"/>
    </row>
    <row r="4" spans="1:15" ht="33" x14ac:dyDescent="0.3">
      <c r="A4" s="11" t="s">
        <v>1</v>
      </c>
      <c r="B4" s="15">
        <v>3000</v>
      </c>
      <c r="C4" s="15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3"/>
    </row>
    <row r="5" spans="1:15" ht="16.5" x14ac:dyDescent="0.3">
      <c r="A5" s="10" t="s">
        <v>2</v>
      </c>
      <c r="B5" s="15">
        <f>B3-B4</f>
        <v>14500</v>
      </c>
      <c r="C5" s="15"/>
      <c r="E5" s="9"/>
      <c r="F5" s="9">
        <v>39.58</v>
      </c>
      <c r="G5" s="9"/>
      <c r="H5" s="9"/>
      <c r="I5" s="9"/>
      <c r="J5" s="9">
        <v>127280</v>
      </c>
      <c r="K5" s="9"/>
      <c r="L5" s="9"/>
      <c r="M5" s="9"/>
      <c r="N5" s="9"/>
      <c r="O5" s="3"/>
    </row>
    <row r="6" spans="1:15" ht="16.5" x14ac:dyDescent="0.3">
      <c r="A6" s="10" t="s">
        <v>3</v>
      </c>
      <c r="B6" s="15">
        <f>B4*1</f>
        <v>3000</v>
      </c>
      <c r="C6" s="15"/>
      <c r="D6" s="9"/>
      <c r="E6" s="9"/>
      <c r="F6" s="9">
        <f>F5*10.764</f>
        <v>426.03911999999997</v>
      </c>
      <c r="G6" s="9"/>
      <c r="H6" s="9">
        <v>426</v>
      </c>
      <c r="I6" s="9"/>
      <c r="J6" s="9">
        <f>J5*85%</f>
        <v>108188</v>
      </c>
      <c r="K6" s="22">
        <f>J6/10.764</f>
        <v>10050.91044221479</v>
      </c>
      <c r="L6" s="9"/>
      <c r="M6" s="9">
        <f>J5-J6</f>
        <v>19092</v>
      </c>
      <c r="N6" s="9"/>
      <c r="O6" s="3"/>
    </row>
    <row r="7" spans="1:15" ht="16.5" x14ac:dyDescent="0.3">
      <c r="A7" s="10" t="s">
        <v>4</v>
      </c>
      <c r="B7" s="12">
        <v>35</v>
      </c>
      <c r="C7" s="12">
        <f>100-B7</f>
        <v>65</v>
      </c>
      <c r="D7" s="9"/>
      <c r="E7" s="9"/>
      <c r="F7" s="9"/>
      <c r="G7" s="9"/>
      <c r="H7" s="9">
        <f>H6*1.2</f>
        <v>511.2</v>
      </c>
      <c r="I7" s="9"/>
      <c r="J7" s="9">
        <v>60380</v>
      </c>
      <c r="K7" s="22"/>
      <c r="L7" s="9"/>
      <c r="M7" s="9"/>
      <c r="N7" s="9"/>
      <c r="O7" s="3"/>
    </row>
    <row r="8" spans="1:15" ht="16.5" x14ac:dyDescent="0.3">
      <c r="A8" s="10" t="s">
        <v>5</v>
      </c>
      <c r="B8" s="12">
        <f>B9-B7</f>
        <v>25</v>
      </c>
      <c r="C8" s="12"/>
      <c r="D8" s="9"/>
      <c r="E8" s="9"/>
      <c r="F8" s="9"/>
      <c r="G8" s="9"/>
      <c r="H8" s="9"/>
      <c r="I8" s="9"/>
      <c r="J8" s="9"/>
      <c r="K8" s="22"/>
      <c r="L8" s="9"/>
      <c r="M8" s="9"/>
      <c r="N8" s="9"/>
      <c r="O8" s="3"/>
    </row>
    <row r="9" spans="1:15" ht="16.5" x14ac:dyDescent="0.3">
      <c r="A9" s="10" t="s">
        <v>6</v>
      </c>
      <c r="B9" s="12">
        <v>60</v>
      </c>
      <c r="C9" s="12"/>
      <c r="D9" s="9"/>
      <c r="E9" s="9"/>
      <c r="F9" s="9"/>
      <c r="G9" s="9"/>
      <c r="H9" s="9"/>
      <c r="I9" s="9"/>
      <c r="J9" s="9">
        <f>J6-J7</f>
        <v>47808</v>
      </c>
      <c r="K9" s="22"/>
      <c r="L9" s="9"/>
      <c r="M9" s="9"/>
      <c r="N9" s="9"/>
      <c r="O9" s="3"/>
    </row>
    <row r="10" spans="1:15" ht="33" x14ac:dyDescent="0.3">
      <c r="A10" s="11" t="s">
        <v>7</v>
      </c>
      <c r="B10" s="12">
        <f>90*B7/B9</f>
        <v>52.5</v>
      </c>
      <c r="C10" s="12"/>
      <c r="D10" s="9"/>
      <c r="E10" s="9"/>
      <c r="F10" s="9"/>
      <c r="G10" s="9"/>
      <c r="H10" s="9"/>
      <c r="I10" s="9"/>
      <c r="J10" s="9">
        <f>J9*65%</f>
        <v>31075.200000000001</v>
      </c>
      <c r="K10" s="22"/>
      <c r="L10" s="9"/>
      <c r="M10" s="9"/>
      <c r="N10" s="9"/>
      <c r="O10" s="3"/>
    </row>
    <row r="11" spans="1:15" ht="16.5" x14ac:dyDescent="0.3">
      <c r="A11" s="10"/>
      <c r="B11" s="16">
        <f>B10%</f>
        <v>0.52500000000000002</v>
      </c>
      <c r="C11" s="16"/>
      <c r="D11" s="9"/>
      <c r="E11" s="9"/>
      <c r="F11" s="9">
        <v>15.5</v>
      </c>
      <c r="G11" s="9">
        <v>9.1300000000000008</v>
      </c>
      <c r="H11" s="9">
        <f>G11*F11</f>
        <v>141.51500000000001</v>
      </c>
      <c r="I11" s="9"/>
      <c r="J11" s="9"/>
      <c r="K11" s="22"/>
      <c r="L11" s="9"/>
      <c r="M11" s="9"/>
      <c r="N11" s="9"/>
      <c r="O11" s="3"/>
    </row>
    <row r="12" spans="1:15" ht="16.5" x14ac:dyDescent="0.3">
      <c r="A12" s="10" t="s">
        <v>8</v>
      </c>
      <c r="B12" s="15">
        <f>B6*B11</f>
        <v>1575</v>
      </c>
      <c r="C12" s="15"/>
      <c r="D12" s="9"/>
      <c r="E12" s="9"/>
      <c r="F12" s="9">
        <v>8</v>
      </c>
      <c r="G12" s="9">
        <v>2.88</v>
      </c>
      <c r="H12" s="9">
        <f t="shared" ref="H12:H16" si="0">G12*F12</f>
        <v>23.04</v>
      </c>
      <c r="I12" s="9"/>
      <c r="J12" s="22">
        <f>J10+J7</f>
        <v>91455.2</v>
      </c>
      <c r="K12" s="22">
        <f>J12/10.764</f>
        <v>8496.3953920475669</v>
      </c>
      <c r="L12" s="9"/>
      <c r="M12" s="9"/>
      <c r="N12" s="9"/>
      <c r="O12" s="3"/>
    </row>
    <row r="13" spans="1:15" ht="16.5" x14ac:dyDescent="0.3">
      <c r="A13" s="10" t="s">
        <v>9</v>
      </c>
      <c r="B13" s="15">
        <f>B6-B12</f>
        <v>1425</v>
      </c>
      <c r="C13" s="15"/>
      <c r="D13" s="9"/>
      <c r="E13" s="9"/>
      <c r="F13" s="9">
        <v>9.83</v>
      </c>
      <c r="G13" s="9">
        <v>6.5</v>
      </c>
      <c r="H13" s="9">
        <f t="shared" si="0"/>
        <v>63.895000000000003</v>
      </c>
      <c r="I13" s="9"/>
      <c r="J13" s="9"/>
      <c r="K13" s="9"/>
      <c r="L13" s="9"/>
      <c r="M13" s="9"/>
      <c r="N13" s="9"/>
      <c r="O13" s="3"/>
    </row>
    <row r="14" spans="1:15" ht="16.5" x14ac:dyDescent="0.3">
      <c r="A14" s="10" t="s">
        <v>2</v>
      </c>
      <c r="B14" s="15">
        <f>B5</f>
        <v>14500</v>
      </c>
      <c r="C14" s="15"/>
      <c r="D14" s="9"/>
      <c r="E14" s="9"/>
      <c r="F14" s="9">
        <v>4.2699999999999996</v>
      </c>
      <c r="G14" s="9">
        <v>4.16</v>
      </c>
      <c r="H14" s="9">
        <f t="shared" si="0"/>
        <v>17.763199999999998</v>
      </c>
      <c r="I14" s="9"/>
      <c r="J14" s="9"/>
      <c r="K14" s="9"/>
      <c r="L14" s="9"/>
      <c r="M14" s="9"/>
      <c r="N14" s="9"/>
      <c r="O14" s="3"/>
    </row>
    <row r="15" spans="1:15" ht="16.5" x14ac:dyDescent="0.3">
      <c r="A15" s="10" t="s">
        <v>10</v>
      </c>
      <c r="B15" s="15">
        <f>B14+B13</f>
        <v>15925</v>
      </c>
      <c r="C15" s="15"/>
      <c r="D15" s="9"/>
      <c r="E15" s="9"/>
      <c r="F15" s="9">
        <v>4.25</v>
      </c>
      <c r="G15" s="9">
        <v>3.16</v>
      </c>
      <c r="H15" s="9">
        <f t="shared" si="0"/>
        <v>13.43</v>
      </c>
      <c r="I15" s="9"/>
      <c r="J15" s="9"/>
      <c r="K15" s="9"/>
      <c r="L15" s="9"/>
      <c r="M15" s="9"/>
      <c r="N15" s="9"/>
      <c r="O15" s="3"/>
    </row>
    <row r="16" spans="1:15" ht="16.5" x14ac:dyDescent="0.3">
      <c r="A16" s="10"/>
      <c r="B16" s="12"/>
      <c r="C16" s="12"/>
      <c r="D16" s="9"/>
      <c r="E16" s="9"/>
      <c r="F16" s="9">
        <v>11</v>
      </c>
      <c r="G16" s="9">
        <v>8.86</v>
      </c>
      <c r="H16" s="9">
        <f t="shared" si="0"/>
        <v>97.46</v>
      </c>
      <c r="I16" s="9"/>
      <c r="J16" s="9"/>
      <c r="K16" s="9"/>
      <c r="L16" s="9"/>
      <c r="M16" s="9"/>
      <c r="N16" s="9"/>
      <c r="O16" s="3"/>
    </row>
    <row r="17" spans="1:19" ht="16.5" x14ac:dyDescent="0.3">
      <c r="A17" s="18" t="s">
        <v>13</v>
      </c>
      <c r="B17" s="17">
        <v>426</v>
      </c>
      <c r="C17" s="17"/>
      <c r="D17" s="9"/>
      <c r="E17" s="9"/>
      <c r="F17" s="9"/>
      <c r="G17" s="9"/>
      <c r="H17" s="9">
        <f>SUM(H11:H16)</f>
        <v>357.10320000000002</v>
      </c>
      <c r="I17" s="9"/>
      <c r="J17" s="9"/>
      <c r="K17" s="9"/>
      <c r="L17" s="9"/>
      <c r="M17" s="9"/>
      <c r="N17" s="9"/>
      <c r="O17" s="3"/>
      <c r="Q17" s="20"/>
      <c r="S17" s="21"/>
    </row>
    <row r="18" spans="1:19" ht="16.5" x14ac:dyDescent="0.3">
      <c r="A18" s="18" t="s">
        <v>14</v>
      </c>
      <c r="B18" s="19">
        <f>B15*B17</f>
        <v>6784050</v>
      </c>
      <c r="C18" s="1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</row>
    <row r="19" spans="1:19" ht="16.5" x14ac:dyDescent="0.3">
      <c r="A19" s="18" t="s">
        <v>11</v>
      </c>
      <c r="B19" s="19">
        <f>B18*90%</f>
        <v>6105645</v>
      </c>
      <c r="C19" s="1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4"/>
      <c r="S19" s="21"/>
    </row>
    <row r="20" spans="1:19" ht="16.5" x14ac:dyDescent="0.3">
      <c r="A20" s="18" t="s">
        <v>12</v>
      </c>
      <c r="B20" s="19">
        <f>B18*80%</f>
        <v>5427240</v>
      </c>
      <c r="C20" s="1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3"/>
    </row>
    <row r="21" spans="1:19" ht="16.5" x14ac:dyDescent="0.3">
      <c r="A21" s="18" t="s">
        <v>15</v>
      </c>
      <c r="B21" s="19">
        <f>511*8496</f>
        <v>4341456</v>
      </c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</row>
    <row r="22" spans="1:19" ht="16.5" x14ac:dyDescent="0.3">
      <c r="A22" s="17" t="s">
        <v>16</v>
      </c>
      <c r="B22" s="19">
        <f>B18*0.025/12</f>
        <v>14133.4375</v>
      </c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</row>
    <row r="23" spans="1:19" ht="16.5" x14ac:dyDescent="0.3">
      <c r="A23" s="23" t="s">
        <v>17</v>
      </c>
      <c r="B23" s="8">
        <f>511*3000</f>
        <v>1533000</v>
      </c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</row>
    <row r="24" spans="1:19" x14ac:dyDescent="0.25">
      <c r="B24" s="8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</row>
    <row r="25" spans="1:19" x14ac:dyDescent="0.25"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</row>
    <row r="26" spans="1:19" x14ac:dyDescent="0.25"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</row>
    <row r="27" spans="1:19" x14ac:dyDescent="0.25">
      <c r="B27" s="7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</row>
    <row r="28" spans="1:19" x14ac:dyDescent="0.25">
      <c r="B28" s="7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</row>
    <row r="29" spans="1:19" x14ac:dyDescent="0.25">
      <c r="B29" s="7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</row>
    <row r="30" spans="1:19" x14ac:dyDescent="0.25">
      <c r="B30" s="7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</row>
    <row r="31" spans="1:19" x14ac:dyDescent="0.25">
      <c r="B31" s="7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</row>
    <row r="32" spans="1:19" x14ac:dyDescent="0.25"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</row>
    <row r="33" spans="1:14" x14ac:dyDescent="0.25"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</row>
    <row r="34" spans="1:14" x14ac:dyDescent="0.25"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</row>
    <row r="35" spans="1:14" x14ac:dyDescent="0.25"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</row>
    <row r="36" spans="1:14" x14ac:dyDescent="0.25"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</row>
    <row r="37" spans="1:14" x14ac:dyDescent="0.25"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</row>
    <row r="38" spans="1:14" x14ac:dyDescent="0.25"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</row>
    <row r="39" spans="1:14" ht="15.75" x14ac:dyDescent="0.25">
      <c r="A39" s="5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</row>
    <row r="40" spans="1:14" ht="15.75" x14ac:dyDescent="0.25">
      <c r="A40" s="5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</row>
    <row r="41" spans="1:14" ht="15.75" x14ac:dyDescent="0.25">
      <c r="A41" s="5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</row>
    <row r="42" spans="1:14" ht="15.75" x14ac:dyDescent="0.25">
      <c r="A42" s="5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</row>
    <row r="43" spans="1:14" ht="15.75" x14ac:dyDescent="0.25">
      <c r="A43" s="5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</row>
    <row r="44" spans="1:14" ht="15.75" x14ac:dyDescent="0.25">
      <c r="A44" s="5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</row>
    <row r="45" spans="1:14" ht="15.75" x14ac:dyDescent="0.25">
      <c r="A45" s="5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</row>
    <row r="46" spans="1:14" x14ac:dyDescent="0.25"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</row>
    <row r="47" spans="1:14" x14ac:dyDescent="0.25"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</row>
    <row r="48" spans="1:14" x14ac:dyDescent="0.25"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</row>
    <row r="49" spans="3:14" x14ac:dyDescent="0.25"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</row>
    <row r="50" spans="3:14" x14ac:dyDescent="0.25"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</row>
    <row r="51" spans="3:14" x14ac:dyDescent="0.25"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</row>
    <row r="52" spans="3:14" x14ac:dyDescent="0.25"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</row>
    <row r="53" spans="3:14" x14ac:dyDescent="0.25"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</row>
    <row r="54" spans="3:14" x14ac:dyDescent="0.25"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</row>
    <row r="55" spans="3:14" x14ac:dyDescent="0.25"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</row>
    <row r="56" spans="3:14" x14ac:dyDescent="0.25"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</row>
    <row r="57" spans="3:14" x14ac:dyDescent="0.25"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</row>
    <row r="58" spans="3:14" x14ac:dyDescent="0.25"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</row>
    <row r="59" spans="3:14" x14ac:dyDescent="0.25"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</row>
    <row r="60" spans="3:14" x14ac:dyDescent="0.25"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</row>
    <row r="61" spans="3:14" x14ac:dyDescent="0.25"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</row>
    <row r="62" spans="3:14" x14ac:dyDescent="0.25"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</row>
    <row r="63" spans="3:14" x14ac:dyDescent="0.25"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</row>
    <row r="64" spans="3:14" x14ac:dyDescent="0.25"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</row>
    <row r="65" spans="3:14" x14ac:dyDescent="0.25"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</row>
    <row r="66" spans="3:14" x14ac:dyDescent="0.25"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</row>
    <row r="67" spans="3:14" x14ac:dyDescent="0.25"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</row>
    <row r="68" spans="3:14" x14ac:dyDescent="0.25"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</row>
    <row r="69" spans="3:14" x14ac:dyDescent="0.25"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</row>
    <row r="70" spans="3:14" x14ac:dyDescent="0.25"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338" zoomScale="55" zoomScaleNormal="55" workbookViewId="0">
      <selection activeCell="M10" sqref="M10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2024-04-04T19:09:27Z</dcterms:modified>
</cp:coreProperties>
</file>