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A918ACFE-7CBD-4162-AA66-37D6ECE3985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0" i="1" l="1"/>
  <c r="K37" i="1"/>
  <c r="B39" i="1"/>
  <c r="B38" i="1"/>
  <c r="K38" i="1"/>
  <c r="B37" i="1"/>
  <c r="B36" i="1"/>
  <c r="E7" i="1"/>
  <c r="E6" i="1"/>
  <c r="G7" i="1"/>
  <c r="H6" i="1"/>
  <c r="G5" i="1"/>
  <c r="F7" i="1"/>
  <c r="N30" i="1"/>
  <c r="G38" i="1"/>
  <c r="H38" i="1" s="1"/>
  <c r="D38" i="1"/>
  <c r="D41" i="1" l="1"/>
  <c r="J28" i="1"/>
  <c r="J33" i="1" l="1"/>
  <c r="J32" i="1"/>
  <c r="J31" i="1" l="1"/>
  <c r="J30" i="1"/>
  <c r="J29" i="1"/>
  <c r="G40" i="1"/>
  <c r="H40" i="1" s="1"/>
  <c r="G39" i="1"/>
  <c r="H39" i="1" s="1"/>
  <c r="D40" i="1"/>
  <c r="D39" i="1"/>
  <c r="G37" i="1"/>
  <c r="G36" i="1"/>
  <c r="G28" i="1" l="1"/>
  <c r="H28" i="1"/>
  <c r="G29" i="1"/>
  <c r="H29" i="1"/>
  <c r="G30" i="1"/>
  <c r="H30" i="1"/>
  <c r="G31" i="1"/>
  <c r="H31" i="1"/>
  <c r="G32" i="1"/>
  <c r="H32" i="1"/>
  <c r="G33" i="1"/>
  <c r="H33" i="1"/>
  <c r="G34" i="1"/>
  <c r="H34" i="1"/>
  <c r="H37" i="1" l="1"/>
  <c r="H36" i="1"/>
  <c r="D37" i="1"/>
  <c r="I33" i="1" l="1"/>
  <c r="I32" i="1"/>
  <c r="I34" i="1"/>
  <c r="I28" i="1" l="1"/>
  <c r="D36" i="1" l="1"/>
  <c r="I29" i="1"/>
  <c r="I30" i="1"/>
  <c r="I31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C17" i="1" s="1"/>
  <c r="B21" i="1" l="1"/>
  <c r="B19" i="1"/>
  <c r="B18" i="1"/>
</calcChain>
</file>

<file path=xl/sharedStrings.xml><?xml version="1.0" encoding="utf-8"?>
<sst xmlns="http://schemas.openxmlformats.org/spreadsheetml/2006/main" count="32" uniqueCount="30">
  <si>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</si>
  <si>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</si>
  <si>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</si>
  <si>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</si>
  <si>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</si>
  <si>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</si>
  <si>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</si>
  <si>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</si>
  <si>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</si>
  <si>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</si>
  <si>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</si>
  <si>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</si>
  <si>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</si>
  <si>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</si>
  <si>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</si>
  <si>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</si>
  <si>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</si>
  <si>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</si>
  <si>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</si>
  <si>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</si>
  <si>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</si>
  <si>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</si>
  <si>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</si>
  <si>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</si>
  <si>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</si>
  <si>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DV</t>
  </si>
  <si>
    <t>Agreement Carpet</t>
  </si>
  <si>
    <t>Built up</t>
  </si>
  <si>
    <t>Measurement</t>
  </si>
  <si>
    <t>Vastukala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</si>
</sst>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8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10" fillId="0" borderId="1" xfId="0" applyFont="1" applyBorder="1"/>
    <xf numFmtId="0" fontId="12" fillId="0" borderId="1" xfId="0" applyFont="1" applyBorder="1"/>
    <xf numFmtId="43" fontId="10" fillId="0" borderId="1" xfId="0" applyNumberFormat="1" applyFont="1" applyBorder="1"/>
    <xf numFmtId="43" fontId="12" fillId="0" borderId="1" xfId="0" applyNumberFormat="1" applyFont="1" applyBorder="1"/>
    <xf numFmtId="43" fontId="11" fillId="0" borderId="1" xfId="0" applyNumberFormat="1" applyFont="1" applyBorder="1"/>
    <xf numFmtId="43" fontId="9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0" fillId="0" borderId="1" xfId="0" applyFont="1" applyBorder="1" applyAlignment="1">
      <alignment horizontal="center"/>
    </xf>
    <xf numFmtId="0" fontId="9" fillId="0" borderId="1" xfId="1" applyNumberFormat="1" applyFont="1" applyFill="1" applyBorder="1"/>
    <xf numFmtId="164" fontId="9" fillId="0" borderId="1" xfId="1" applyNumberFormat="1" applyFont="1" applyFill="1" applyBorder="1"/>
    <xf numFmtId="10" fontId="9" fillId="0" borderId="1" xfId="1" applyNumberFormat="1" applyFont="1" applyFill="1" applyBorder="1"/>
    <xf numFmtId="43" fontId="9" fillId="0" borderId="1" xfId="1" applyFont="1" applyFill="1" applyBorder="1"/>
    <xf numFmtId="0" fontId="7" fillId="0" borderId="1" xfId="0" applyFont="1" applyBorder="1"/>
    <xf numFmtId="43" fontId="9" fillId="0" borderId="1" xfId="1" applyFont="1" applyBorder="1"/>
    <xf numFmtId="164" fontId="9" fillId="0" borderId="1" xfId="1" applyNumberFormat="1" applyFont="1" applyBorder="1"/>
    <xf numFmtId="43" fontId="13" fillId="0" borderId="1" xfId="0" applyNumberFormat="1" applyFont="1" applyBorder="1"/>
    <xf numFmtId="2" fontId="9" fillId="0" borderId="1" xfId="1" applyNumberFormat="1" applyFont="1" applyBorder="1"/>
    <xf numFmtId="43" fontId="0" fillId="0" borderId="7" xfId="0" applyNumberFormat="1" applyBorder="1"/>
    <xf numFmtId="0" fontId="0" fillId="0" borderId="7" xfId="0" applyBorder="1"/>
    <xf numFmtId="10" fontId="2" fillId="0" borderId="0" xfId="0" applyNumberFormat="1" applyFont="1"/>
    <xf numFmtId="43" fontId="6" fillId="0" borderId="0" xfId="0" applyNumberFormat="1" applyFont="1"/>
    <xf numFmtId="0" fontId="7" fillId="2" borderId="0" xfId="0" applyFont="1" applyFill="1"/>
    <xf numFmtId="0" fontId="0" fillId="2" borderId="0" xfId="0" applyFill="1"/>
    <xf numFmtId="43" fontId="0" fillId="2" borderId="0" xfId="0" applyNumberFormat="1" applyFill="1"/>
    <xf numFmtId="43" fontId="6" fillId="0" borderId="6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20669</xdr:colOff>
      <xdr:row>43</xdr:row>
      <xdr:rowOff>153565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D354B9A-FA3C-4487-9161-06FC800AE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03069" cy="8345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43</xdr:row>
      <xdr:rowOff>0</xdr:rowOff>
    </xdr:from>
    <xdr:to>
      <xdr:col>19</xdr:col>
      <xdr:colOff>430301</xdr:colOff>
      <xdr:row>83</xdr:row>
      <xdr:rowOff>58222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1E9C1C5-2762-414E-96AE-D278B5630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191500"/>
          <a:ext cx="12012701" cy="76782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20</xdr:col>
      <xdr:colOff>39807</xdr:colOff>
      <xdr:row>43</xdr:row>
      <xdr:rowOff>20196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9EE0581-FB13-4086-B9AA-3F350BB1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2231807" cy="82116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554824</xdr:colOff>
      <xdr:row>45</xdr:row>
      <xdr:rowOff>105986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2E48A9-FC27-4557-803D-74B30EE13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14024" cy="8678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450035</xdr:colOff>
      <xdr:row>45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F5BCF7-0EE6-49A6-8F52-488758AAC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909235" cy="87356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487544</xdr:colOff>
      <xdr:row>43</xdr:row>
      <xdr:rowOff>10670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1E8717E-8B48-40DB-AD1B-42497E6E7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79544" cy="82021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210090</xdr:colOff>
      <xdr:row>24</xdr:row>
      <xdr:rowOff>114954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5C1E2F6-F4A5-4EF1-B627-2ABBB99EA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867690" cy="468695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</xdr:row>
      <xdr:rowOff>0</xdr:rowOff>
    </xdr:from>
    <xdr:to>
      <xdr:col>13</xdr:col>
      <xdr:colOff>248195</xdr:colOff>
      <xdr:row>29</xdr:row>
      <xdr:rowOff>143639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DA26A05-92D4-4E25-8A08-C103C8706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67200" y="190500"/>
          <a:ext cx="3905795" cy="547763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</xdr:row>
      <xdr:rowOff>0</xdr:rowOff>
    </xdr:from>
    <xdr:to>
      <xdr:col>31</xdr:col>
      <xdr:colOff>182362</xdr:colOff>
      <xdr:row>42</xdr:row>
      <xdr:rowOff>10616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A9FAA85-7F02-4B98-A9AA-69B7A79D2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144000" y="190500"/>
          <a:ext cx="9935962" cy="782111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45</xdr:row>
      <xdr:rowOff>0</xdr:rowOff>
    </xdr:from>
    <xdr:to>
      <xdr:col>19</xdr:col>
      <xdr:colOff>154038</xdr:colOff>
      <xdr:row>88</xdr:row>
      <xdr:rowOff>1143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D596BE-EAF0-4B5C-9E0A-F5687016B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572500"/>
          <a:ext cx="11736438" cy="8192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5"/>
  <sheetViews>
    <sheetView tabSelected="1" zoomScaleNormal="100" workbookViewId="0">
      <selection activeCell="F23" sqref="F23"/>
    </sheetView>
  </sheetViews>
  <sheetFormatPr defaultRowHeight="15" x14ac:dyDescent="0.25"/>
  <cols>
    <col min="1" max="1" width="21.7109375" bestFit="1" customWidth="1"/>
    <col min="2" max="2" width="18.140625" style="15" bestFit="1" customWidth="1"/>
    <col min="3" max="3" width="15.5703125" style="15" bestFit="1" customWidth="1"/>
    <col min="4" max="4" width="18.28515625" bestFit="1" customWidth="1"/>
    <col min="5" max="5" width="18.28515625" customWidth="1"/>
    <col min="6" max="6" width="23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7"/>
      <c r="B1" s="45"/>
      <c r="C1" s="45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5"/>
      <c r="B2" s="34" t="s">
        <v>29</v>
      </c>
      <c r="C2" s="34"/>
      <c r="D2" s="40"/>
      <c r="E2" s="15"/>
      <c r="F2" t="s">
        <v>13</v>
      </c>
      <c r="I2" s="6"/>
      <c r="L2" s="5"/>
      <c r="O2" s="6"/>
    </row>
    <row r="3" spans="1:15" ht="16.5" x14ac:dyDescent="0.3">
      <c r="A3" s="25" t="s">
        <v>0</v>
      </c>
      <c r="B3" s="35">
        <v>12500</v>
      </c>
      <c r="C3" s="35"/>
      <c r="D3" s="33"/>
      <c r="E3" s="12"/>
      <c r="F3" s="5">
        <v>2019</v>
      </c>
      <c r="G3" s="7">
        <v>2024</v>
      </c>
      <c r="H3" s="8">
        <f>G3-F3</f>
        <v>5</v>
      </c>
      <c r="I3" s="6"/>
      <c r="L3" s="5"/>
      <c r="M3" s="7"/>
      <c r="N3" s="8"/>
      <c r="O3" s="6"/>
    </row>
    <row r="4" spans="1:15" ht="33" x14ac:dyDescent="0.3">
      <c r="A4" s="26" t="s">
        <v>1</v>
      </c>
      <c r="B4" s="35">
        <v>2700</v>
      </c>
      <c r="C4" s="35"/>
      <c r="D4" s="33"/>
      <c r="E4" s="12"/>
      <c r="F4" s="9" t="s">
        <v>26</v>
      </c>
      <c r="G4" t="s">
        <v>27</v>
      </c>
      <c r="H4" s="8"/>
      <c r="I4" s="6"/>
      <c r="L4" s="9"/>
      <c r="M4" s="7"/>
      <c r="N4" s="8"/>
      <c r="O4" s="6"/>
    </row>
    <row r="5" spans="1:15" ht="16.5" x14ac:dyDescent="0.3">
      <c r="A5" s="25" t="s">
        <v>2</v>
      </c>
      <c r="B5" s="35">
        <f>B3-B4</f>
        <v>9800</v>
      </c>
      <c r="C5" s="35"/>
      <c r="D5" s="33"/>
      <c r="E5" s="18"/>
      <c r="F5" s="7">
        <v>1095</v>
      </c>
      <c r="G5" s="12">
        <f>130.14*10.764</f>
        <v>1400.8269599999999</v>
      </c>
      <c r="H5" s="23">
        <v>1167</v>
      </c>
      <c r="I5" s="38"/>
      <c r="L5" s="5"/>
      <c r="M5" s="7"/>
      <c r="N5" s="8"/>
      <c r="O5" s="6"/>
    </row>
    <row r="6" spans="1:15" ht="16.5" x14ac:dyDescent="0.3">
      <c r="A6" s="25" t="s">
        <v>3</v>
      </c>
      <c r="B6" s="35">
        <f>B4</f>
        <v>2700</v>
      </c>
      <c r="C6" s="35"/>
      <c r="D6" s="33"/>
      <c r="E6" s="33">
        <f>F6/1.1</f>
        <v>96.36363636363636</v>
      </c>
      <c r="F6" s="18">
        <v>106</v>
      </c>
      <c r="G6" s="21"/>
      <c r="H6" s="23">
        <f>H5*1.2</f>
        <v>1400.3999999999999</v>
      </c>
      <c r="I6" s="57"/>
      <c r="J6" s="16"/>
      <c r="L6" s="5"/>
      <c r="M6" s="7"/>
      <c r="N6" s="8"/>
      <c r="O6" s="6"/>
    </row>
    <row r="7" spans="1:15" ht="16.5" x14ac:dyDescent="0.3">
      <c r="A7" s="25" t="s">
        <v>4</v>
      </c>
      <c r="B7" s="27">
        <v>5</v>
      </c>
      <c r="C7" s="27"/>
      <c r="D7" s="41"/>
      <c r="E7" s="46">
        <f>F5+E6</f>
        <v>1191.3636363636363</v>
      </c>
      <c r="F7" s="33">
        <f>SUM(F5:F6)</f>
        <v>1201</v>
      </c>
      <c r="G7" s="21">
        <f>F7*1.1</f>
        <v>1321.1000000000001</v>
      </c>
      <c r="H7" s="21"/>
      <c r="I7" s="16"/>
      <c r="J7" s="16"/>
      <c r="L7" s="5"/>
      <c r="M7" s="10"/>
      <c r="N7" s="11"/>
      <c r="O7" s="6"/>
    </row>
    <row r="8" spans="1:15" ht="16.5" x14ac:dyDescent="0.3">
      <c r="A8" s="25" t="s">
        <v>5</v>
      </c>
      <c r="B8" s="27">
        <f>B9-B7</f>
        <v>55</v>
      </c>
      <c r="C8" s="27"/>
      <c r="D8" s="42"/>
      <c r="E8" s="47"/>
      <c r="F8" s="33"/>
      <c r="G8" s="22"/>
      <c r="H8" s="21"/>
      <c r="I8" s="53"/>
      <c r="J8" s="16"/>
      <c r="M8" s="10"/>
      <c r="N8" s="11"/>
      <c r="O8" s="6"/>
    </row>
    <row r="9" spans="1:15" ht="16.5" x14ac:dyDescent="0.3">
      <c r="A9" s="25" t="s">
        <v>6</v>
      </c>
      <c r="B9" s="27">
        <v>60</v>
      </c>
      <c r="C9" s="27"/>
      <c r="D9" s="41"/>
      <c r="E9" s="46"/>
      <c r="F9" s="48"/>
      <c r="G9" s="37"/>
      <c r="H9" s="22"/>
      <c r="I9" s="16"/>
      <c r="J9" s="16"/>
      <c r="K9" s="14"/>
      <c r="L9" s="14"/>
      <c r="M9" s="13"/>
      <c r="N9" s="11"/>
      <c r="O9" s="6"/>
    </row>
    <row r="10" spans="1:15" ht="33" x14ac:dyDescent="0.3">
      <c r="A10" s="26" t="s">
        <v>7</v>
      </c>
      <c r="B10" s="27">
        <f>90*B7/B9</f>
        <v>7.5</v>
      </c>
      <c r="C10" s="27"/>
      <c r="D10" s="41"/>
      <c r="E10" s="46"/>
      <c r="F10" s="33"/>
      <c r="G10" s="20"/>
      <c r="H10" s="22"/>
      <c r="I10" s="16"/>
      <c r="J10" s="16"/>
      <c r="K10" s="14"/>
      <c r="L10" s="14"/>
      <c r="M10" s="13"/>
      <c r="N10" s="11"/>
      <c r="O10" s="6"/>
    </row>
    <row r="11" spans="1:15" ht="16.5" x14ac:dyDescent="0.3">
      <c r="A11" s="25"/>
      <c r="B11" s="36">
        <f>B10%</f>
        <v>7.4999999999999997E-2</v>
      </c>
      <c r="C11" s="36"/>
      <c r="D11" s="43"/>
      <c r="E11" s="49"/>
      <c r="F11" s="33" t="s">
        <v>28</v>
      </c>
      <c r="G11" s="21"/>
      <c r="H11" s="22"/>
      <c r="I11" s="16"/>
      <c r="J11" s="16"/>
      <c r="K11" s="14"/>
      <c r="L11" s="14"/>
      <c r="M11" s="13"/>
      <c r="N11" s="52"/>
      <c r="O11" s="6"/>
    </row>
    <row r="12" spans="1:15" ht="16.5" x14ac:dyDescent="0.3">
      <c r="A12" s="25" t="s">
        <v>8</v>
      </c>
      <c r="B12" s="35">
        <f>B6*B11</f>
        <v>202.5</v>
      </c>
      <c r="C12" s="35"/>
      <c r="D12" s="44"/>
      <c r="E12" s="46"/>
      <c r="F12" s="33"/>
      <c r="G12" s="12"/>
      <c r="H12" s="22"/>
      <c r="I12" s="53"/>
      <c r="J12" s="16"/>
      <c r="K12" s="14"/>
      <c r="L12" s="14"/>
      <c r="M12" s="13"/>
      <c r="N12" s="8"/>
      <c r="O12" s="6"/>
    </row>
    <row r="13" spans="1:15" ht="16.5" x14ac:dyDescent="0.3">
      <c r="A13" s="25" t="s">
        <v>9</v>
      </c>
      <c r="B13" s="35">
        <f>B6-B12</f>
        <v>2497.5</v>
      </c>
      <c r="C13" s="35"/>
      <c r="D13" s="44"/>
      <c r="E13" s="1"/>
      <c r="F13" s="12"/>
      <c r="G13" s="12"/>
      <c r="H13" s="22"/>
      <c r="I13" s="16"/>
      <c r="J13" s="16"/>
      <c r="K13" s="14"/>
      <c r="L13" s="14"/>
      <c r="M13" s="13"/>
      <c r="N13" s="8"/>
      <c r="O13" s="6"/>
    </row>
    <row r="14" spans="1:15" ht="16.5" x14ac:dyDescent="0.3">
      <c r="A14" s="25" t="s">
        <v>2</v>
      </c>
      <c r="B14" s="35">
        <f>B5</f>
        <v>9800</v>
      </c>
      <c r="C14" s="35"/>
      <c r="D14" s="33"/>
      <c r="E14" s="12"/>
      <c r="F14" s="14"/>
      <c r="G14" s="12"/>
      <c r="H14" s="22"/>
      <c r="I14" s="16"/>
      <c r="J14" s="16"/>
      <c r="K14" s="14"/>
      <c r="L14" s="14"/>
      <c r="M14" s="13"/>
      <c r="N14" s="8"/>
      <c r="O14" s="6"/>
    </row>
    <row r="15" spans="1:15" ht="16.5" x14ac:dyDescent="0.3">
      <c r="A15" s="25" t="s">
        <v>10</v>
      </c>
      <c r="B15" s="35">
        <f>B14+B13</f>
        <v>12297.5</v>
      </c>
      <c r="C15" s="35"/>
      <c r="D15" s="33"/>
      <c r="E15" s="12"/>
      <c r="F15" s="14"/>
      <c r="G15" s="12"/>
      <c r="H15" s="22"/>
      <c r="I15" s="14"/>
      <c r="J15" s="14"/>
      <c r="K15" s="14"/>
      <c r="L15" s="14"/>
      <c r="M15" s="13"/>
      <c r="N15" s="8"/>
      <c r="O15" s="6"/>
    </row>
    <row r="16" spans="1:15" ht="16.5" x14ac:dyDescent="0.3">
      <c r="A16" s="25" t="s">
        <v>23</v>
      </c>
      <c r="B16" s="28">
        <v>1167</v>
      </c>
      <c r="C16" s="28"/>
      <c r="D16" s="29"/>
      <c r="E16" s="12"/>
      <c r="F16" s="22"/>
      <c r="G16" s="12"/>
      <c r="H16" s="21"/>
      <c r="I16" s="12"/>
      <c r="N16" s="11"/>
      <c r="O16" s="6"/>
    </row>
    <row r="17" spans="1:15" ht="16.5" x14ac:dyDescent="0.3">
      <c r="A17" s="25" t="s">
        <v>11</v>
      </c>
      <c r="B17" s="30">
        <f>B15*B16</f>
        <v>14351182.5</v>
      </c>
      <c r="C17" s="30">
        <f>B17*75%</f>
        <v>10763386.875</v>
      </c>
      <c r="D17" s="31"/>
      <c r="E17" s="12"/>
      <c r="F17" s="22"/>
      <c r="G17" s="12"/>
      <c r="H17" s="21"/>
      <c r="I17" s="12"/>
      <c r="N17" s="21"/>
      <c r="O17" s="38"/>
    </row>
    <row r="18" spans="1:15" ht="16.5" hidden="1" x14ac:dyDescent="0.3">
      <c r="A18" s="25" t="s">
        <v>24</v>
      </c>
      <c r="B18" s="30">
        <f>B17*0.9</f>
        <v>12916064.25</v>
      </c>
      <c r="C18" s="30"/>
      <c r="D18" s="31"/>
      <c r="E18" s="12"/>
      <c r="F18" s="22"/>
      <c r="G18" s="22"/>
      <c r="H18" s="21"/>
      <c r="I18" s="12"/>
      <c r="N18" s="21"/>
      <c r="O18" s="12"/>
    </row>
    <row r="19" spans="1:15" ht="16.5" hidden="1" x14ac:dyDescent="0.3">
      <c r="A19" s="25" t="s">
        <v>25</v>
      </c>
      <c r="B19" s="30">
        <f>B17*0.8</f>
        <v>11480946</v>
      </c>
      <c r="C19" s="30"/>
      <c r="D19" s="31"/>
      <c r="E19" s="12"/>
      <c r="F19" s="22"/>
      <c r="G19" s="22"/>
      <c r="H19" s="21"/>
      <c r="I19" s="12"/>
      <c r="N19" s="21"/>
      <c r="O19" s="12"/>
    </row>
    <row r="20" spans="1:15" ht="16.5" x14ac:dyDescent="0.3">
      <c r="A20" s="25" t="s">
        <v>12</v>
      </c>
      <c r="B20" s="32">
        <f>B4*1400</f>
        <v>3780000</v>
      </c>
      <c r="C20" s="32"/>
      <c r="D20" s="33"/>
      <c r="E20" s="12"/>
      <c r="F20" s="12"/>
      <c r="G20" s="12"/>
      <c r="I20" s="12"/>
    </row>
    <row r="21" spans="1:15" ht="16.5" x14ac:dyDescent="0.3">
      <c r="A21" s="27" t="s">
        <v>16</v>
      </c>
      <c r="B21" s="39">
        <f>B17*0.03/12</f>
        <v>35877.956249999996</v>
      </c>
      <c r="C21" s="32"/>
      <c r="D21" s="32"/>
      <c r="E21" s="12"/>
      <c r="G21" s="12"/>
    </row>
    <row r="22" spans="1:15" x14ac:dyDescent="0.25">
      <c r="B22" s="19"/>
      <c r="C22" s="19"/>
      <c r="G22" s="12"/>
    </row>
    <row r="23" spans="1:15" x14ac:dyDescent="0.25">
      <c r="B23" s="19"/>
      <c r="C23" s="19"/>
      <c r="G23" s="12"/>
    </row>
    <row r="24" spans="1:15" x14ac:dyDescent="0.25">
      <c r="G24" s="12"/>
    </row>
    <row r="25" spans="1:15" x14ac:dyDescent="0.25">
      <c r="D25" t="s">
        <v>14</v>
      </c>
      <c r="F25" s="21"/>
      <c r="G25" s="12"/>
    </row>
    <row r="26" spans="1:15" x14ac:dyDescent="0.25">
      <c r="F26" s="21"/>
      <c r="G26" s="12"/>
    </row>
    <row r="27" spans="1:15" x14ac:dyDescent="0.25">
      <c r="B27" s="45" t="s">
        <v>20</v>
      </c>
      <c r="C27" s="45" t="s">
        <v>15</v>
      </c>
      <c r="D27" s="17" t="s">
        <v>21</v>
      </c>
      <c r="E27" s="17"/>
      <c r="F27" s="17" t="s">
        <v>11</v>
      </c>
      <c r="G27" s="17" t="s">
        <v>17</v>
      </c>
      <c r="H27" s="17" t="s">
        <v>18</v>
      </c>
      <c r="I27" s="17" t="s">
        <v>19</v>
      </c>
      <c r="J27" s="17"/>
    </row>
    <row r="28" spans="1:15" ht="17.25" x14ac:dyDescent="0.3">
      <c r="B28" s="45"/>
      <c r="C28" s="45"/>
      <c r="D28" s="17"/>
      <c r="E28" s="17"/>
      <c r="F28" s="17">
        <v>16500000</v>
      </c>
      <c r="G28" s="18" t="e">
        <f t="shared" ref="G28:G34" si="0">F28/C28</f>
        <v>#DIV/0!</v>
      </c>
      <c r="H28" s="18" t="e">
        <f>F28/D28</f>
        <v>#DIV/0!</v>
      </c>
      <c r="I28" s="18" t="e">
        <f t="shared" ref="I28:I34" si="1">F28/B28</f>
        <v>#DIV/0!</v>
      </c>
      <c r="J28" s="17" t="e">
        <f>B28/C28</f>
        <v>#DIV/0!</v>
      </c>
      <c r="K28" s="24"/>
    </row>
    <row r="29" spans="1:15" ht="17.25" x14ac:dyDescent="0.3">
      <c r="B29" s="45"/>
      <c r="C29" s="45"/>
      <c r="D29" s="17"/>
      <c r="E29" s="17"/>
      <c r="F29" s="17">
        <v>17000000</v>
      </c>
      <c r="G29" s="18" t="e">
        <f t="shared" si="0"/>
        <v>#DIV/0!</v>
      </c>
      <c r="H29" s="18" t="e">
        <f>F29/D29</f>
        <v>#DIV/0!</v>
      </c>
      <c r="I29" s="18" t="e">
        <f t="shared" si="1"/>
        <v>#DIV/0!</v>
      </c>
      <c r="J29" s="17" t="e">
        <f t="shared" ref="J29:J33" si="2">D29/C29</f>
        <v>#DIV/0!</v>
      </c>
      <c r="K29" s="24"/>
    </row>
    <row r="30" spans="1:15" x14ac:dyDescent="0.25">
      <c r="B30" s="45"/>
      <c r="C30" s="45"/>
      <c r="D30" s="17"/>
      <c r="E30" s="17"/>
      <c r="F30" s="18">
        <v>16500000</v>
      </c>
      <c r="G30" s="18" t="e">
        <f t="shared" si="0"/>
        <v>#DIV/0!</v>
      </c>
      <c r="H30" s="18" t="e">
        <f t="shared" ref="H30:H34" si="3">F30/D30</f>
        <v>#DIV/0!</v>
      </c>
      <c r="I30" s="18" t="e">
        <f t="shared" si="1"/>
        <v>#DIV/0!</v>
      </c>
      <c r="J30" s="17" t="e">
        <f t="shared" si="2"/>
        <v>#DIV/0!</v>
      </c>
      <c r="L30">
        <v>750</v>
      </c>
      <c r="M30">
        <v>595</v>
      </c>
      <c r="N30">
        <f>L30/M30</f>
        <v>1.2605042016806722</v>
      </c>
    </row>
    <row r="31" spans="1:15" x14ac:dyDescent="0.25">
      <c r="B31" s="45"/>
      <c r="C31" s="45"/>
      <c r="D31" s="17"/>
      <c r="E31" s="17"/>
      <c r="F31" s="18">
        <v>12000000</v>
      </c>
      <c r="G31" s="18" t="e">
        <f t="shared" si="0"/>
        <v>#DIV/0!</v>
      </c>
      <c r="H31" s="18" t="e">
        <f t="shared" si="3"/>
        <v>#DIV/0!</v>
      </c>
      <c r="I31" s="18" t="e">
        <f t="shared" si="1"/>
        <v>#DIV/0!</v>
      </c>
      <c r="J31" s="17" t="e">
        <f t="shared" si="2"/>
        <v>#DIV/0!</v>
      </c>
    </row>
    <row r="32" spans="1:15" x14ac:dyDescent="0.25">
      <c r="C32" s="45">
        <v>565</v>
      </c>
      <c r="D32" s="17"/>
      <c r="F32" s="50">
        <v>14500000</v>
      </c>
      <c r="G32" s="50">
        <f t="shared" si="0"/>
        <v>25663.716814159292</v>
      </c>
      <c r="H32" s="18" t="e">
        <f t="shared" si="3"/>
        <v>#DIV/0!</v>
      </c>
      <c r="I32" s="50" t="e">
        <f t="shared" si="1"/>
        <v>#DIV/0!</v>
      </c>
      <c r="J32" s="51">
        <f t="shared" si="2"/>
        <v>0</v>
      </c>
    </row>
    <row r="33" spans="1:11" x14ac:dyDescent="0.25">
      <c r="D33" s="17"/>
      <c r="F33" s="50"/>
      <c r="G33" s="50" t="e">
        <f t="shared" si="0"/>
        <v>#DIV/0!</v>
      </c>
      <c r="H33" s="50" t="e">
        <f t="shared" si="3"/>
        <v>#DIV/0!</v>
      </c>
      <c r="I33" s="50" t="e">
        <f t="shared" si="1"/>
        <v>#DIV/0!</v>
      </c>
      <c r="J33" s="51" t="e">
        <f t="shared" si="2"/>
        <v>#DIV/0!</v>
      </c>
    </row>
    <row r="34" spans="1:11" x14ac:dyDescent="0.25">
      <c r="F34" s="51"/>
      <c r="G34" s="50" t="e">
        <f t="shared" si="0"/>
        <v>#DIV/0!</v>
      </c>
      <c r="H34" s="50" t="e">
        <f t="shared" si="3"/>
        <v>#DIV/0!</v>
      </c>
      <c r="I34" s="50" t="e">
        <f t="shared" si="1"/>
        <v>#DIV/0!</v>
      </c>
    </row>
    <row r="35" spans="1:11" x14ac:dyDescent="0.25">
      <c r="B35" s="15" t="s">
        <v>22</v>
      </c>
    </row>
    <row r="36" spans="1:11" x14ac:dyDescent="0.25">
      <c r="B36" s="15">
        <f>108.42*10.764</f>
        <v>1167.03288</v>
      </c>
      <c r="C36" s="15">
        <v>11400000</v>
      </c>
      <c r="D36">
        <f t="shared" ref="D36:D41" si="4">C36/B36</f>
        <v>9768.3623104089402</v>
      </c>
      <c r="E36">
        <v>684000</v>
      </c>
      <c r="F36">
        <v>30000</v>
      </c>
      <c r="G36" s="12">
        <f>F36+E36+C36</f>
        <v>12114000</v>
      </c>
      <c r="H36">
        <f>G36/B36</f>
        <v>10380.170265639817</v>
      </c>
      <c r="I36" s="12"/>
    </row>
    <row r="37" spans="1:11" x14ac:dyDescent="0.25">
      <c r="B37" s="15">
        <f>108.42*10.764</f>
        <v>1167.03288</v>
      </c>
      <c r="C37" s="54">
        <v>11880000</v>
      </c>
      <c r="D37" s="55">
        <f t="shared" si="4"/>
        <v>10179.66177611037</v>
      </c>
      <c r="E37" s="55">
        <v>100</v>
      </c>
      <c r="F37" s="55">
        <v>100</v>
      </c>
      <c r="G37" s="56">
        <f>F37+E37+C37</f>
        <v>11880200</v>
      </c>
      <c r="H37" s="55">
        <f>G37/B37</f>
        <v>10179.833150887745</v>
      </c>
      <c r="I37" s="12"/>
      <c r="J37">
        <v>11700</v>
      </c>
      <c r="K37">
        <f>J37/H38</f>
        <v>1.0534087869155992</v>
      </c>
    </row>
    <row r="38" spans="1:11" x14ac:dyDescent="0.25">
      <c r="B38" s="15">
        <f>108.42*10.764</f>
        <v>1167.03288</v>
      </c>
      <c r="C38" s="15">
        <v>12200000</v>
      </c>
      <c r="D38">
        <f t="shared" si="4"/>
        <v>10453.861419911324</v>
      </c>
      <c r="E38">
        <v>732000</v>
      </c>
      <c r="F38">
        <v>30000</v>
      </c>
      <c r="G38" s="12">
        <f>F38+E38+C38</f>
        <v>12962000</v>
      </c>
      <c r="H38">
        <f>G38/B38</f>
        <v>11106.799321712342</v>
      </c>
      <c r="K38">
        <f>J37/H36</f>
        <v>1.1271491411589896</v>
      </c>
    </row>
    <row r="39" spans="1:11" ht="15.75" x14ac:dyDescent="0.25">
      <c r="A39" s="13"/>
      <c r="B39" s="15">
        <f>108.42*10.764</f>
        <v>1167.03288</v>
      </c>
      <c r="C39" s="15">
        <v>12400000</v>
      </c>
      <c r="D39">
        <f t="shared" si="4"/>
        <v>10625.236197286918</v>
      </c>
      <c r="E39">
        <v>100</v>
      </c>
      <c r="F39">
        <v>100</v>
      </c>
      <c r="G39" s="12">
        <f>F39+E39+C39</f>
        <v>12400200</v>
      </c>
      <c r="H39">
        <f>G39/B39</f>
        <v>10625.407572064294</v>
      </c>
    </row>
    <row r="40" spans="1:11" ht="15.75" x14ac:dyDescent="0.25">
      <c r="A40" s="13"/>
      <c r="D40" t="e">
        <f t="shared" si="4"/>
        <v>#DIV/0!</v>
      </c>
      <c r="E40">
        <v>288000</v>
      </c>
      <c r="F40">
        <v>30000</v>
      </c>
      <c r="G40" s="12">
        <f>F40+E40+C40</f>
        <v>318000</v>
      </c>
      <c r="H40" t="e">
        <f>G40/B40</f>
        <v>#DIV/0!</v>
      </c>
    </row>
    <row r="41" spans="1:11" ht="15.75" x14ac:dyDescent="0.25">
      <c r="A41" s="13"/>
      <c r="D41" t="e">
        <f t="shared" si="4"/>
        <v>#DIV/0!</v>
      </c>
    </row>
    <row r="42" spans="1:11" ht="15.75" x14ac:dyDescent="0.25">
      <c r="A42" s="13"/>
    </row>
    <row r="43" spans="1:11" ht="15.75" x14ac:dyDescent="0.25">
      <c r="A43" s="13"/>
    </row>
    <row r="44" spans="1:11" ht="15.75" x14ac:dyDescent="0.25">
      <c r="A44" s="13"/>
    </row>
    <row r="45" spans="1:11" ht="15.75" x14ac:dyDescent="0.25">
      <c r="A45" s="13"/>
    </row>
    <row r="65" spans="4:6" x14ac:dyDescent="0.25">
      <c r="D65" s="12"/>
      <c r="E65" s="12"/>
      <c r="F65" s="1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>
      <selection activeCell="P2" sqref="P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8D981-8EBC-4A66-814C-A24AF35F346A}">
  <dimension ref="A1"/>
  <sheetViews>
    <sheetView workbookViewId="0">
      <selection activeCell="A46" sqref="A4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F46C2-1240-4F1F-9E6C-99B3DD892094}">
  <dimension ref="A1"/>
  <sheetViews>
    <sheetView workbookViewId="0">
      <selection activeCell="K2" sqref="K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2024-04-04T07:19:22Z</dcterms:modified>
</cp:coreProperties>
</file>