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B67ADAE-9013-4534-B825-8BCB5FA11E2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1" i="1"/>
  <c r="C12" i="1" s="1"/>
  <c r="C13" i="1" s="1"/>
  <c r="C10" i="1"/>
  <c r="C8" i="1"/>
  <c r="C6" i="1"/>
  <c r="C5" i="1"/>
  <c r="C14" i="1" s="1"/>
  <c r="B22" i="1"/>
  <c r="G5" i="1"/>
  <c r="K39" i="1"/>
  <c r="J39" i="1"/>
  <c r="G40" i="1"/>
  <c r="H40" i="1" s="1"/>
  <c r="D40" i="1"/>
  <c r="C15" i="1" l="1"/>
  <c r="C17" i="1" s="1"/>
  <c r="D43" i="1"/>
  <c r="J30" i="1"/>
  <c r="C23" i="1" l="1"/>
  <c r="C20" i="1"/>
  <c r="C19" i="1"/>
  <c r="C21" i="1"/>
  <c r="C18" i="1"/>
  <c r="J35" i="1"/>
  <c r="J34" i="1"/>
  <c r="J33" i="1" l="1"/>
  <c r="J32" i="1"/>
  <c r="J31" i="1"/>
  <c r="G42" i="1"/>
  <c r="H42" i="1" s="1"/>
  <c r="G41" i="1"/>
  <c r="H41" i="1" s="1"/>
  <c r="D42" i="1"/>
  <c r="D41" i="1"/>
  <c r="G39" i="1"/>
  <c r="G38" i="1"/>
  <c r="G30" i="1" l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H39" i="1" l="1"/>
  <c r="H38" i="1"/>
  <c r="D39" i="1"/>
  <c r="I35" i="1" l="1"/>
  <c r="I34" i="1"/>
  <c r="I36" i="1"/>
  <c r="I30" i="1" l="1"/>
  <c r="D38" i="1" l="1"/>
  <c r="I31" i="1"/>
  <c r="I32" i="1"/>
  <c r="I33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0" i="1" l="1"/>
  <c r="B21" i="1"/>
  <c r="B23" i="1"/>
  <c r="B19" i="1"/>
  <c r="B18" i="1"/>
</calcChain>
</file>

<file path=xl/sharedStrings.xml><?xml version="1.0" encoding="utf-8"?>
<sst xmlns="http://schemas.openxmlformats.org/spreadsheetml/2006/main" count="35" uniqueCount="31">
  <si>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</si>
  <si>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</si>
  <si>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</si>
  <si>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</si>
  <si>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</si>
  <si>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</si>
  <si>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</si>
  <si>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</si>
  <si>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</si>
  <si>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</si>
  <si>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</si>
  <si>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</si>
  <si>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</si>
  <si>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</si>
  <si>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</si>
  <si>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</si>
  <si>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</si>
  <si>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</si>
  <si>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</si>
  <si>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</si>
  <si>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</si>
  <si>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</si>
  <si>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</si>
  <si>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</si>
  <si>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</si>
  <si>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</si>
  <si>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</si>
  <si>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</si>
  <si>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Measurement</t>
  </si>
  <si>
    <t>Vastukala</t>
  </si>
  <si>
    <t>Yogesh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</si>
</sst>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43" fontId="10" fillId="0" borderId="1" xfId="0" applyNumberFormat="1" applyFont="1" applyBorder="1"/>
    <xf numFmtId="43" fontId="12" fillId="0" borderId="1" xfId="0" applyNumberFormat="1" applyFont="1" applyBorder="1"/>
    <xf numFmtId="43" fontId="11" fillId="0" borderId="1" xfId="0" applyNumberFormat="1" applyFont="1" applyBorder="1"/>
    <xf numFmtId="43" fontId="9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1" xfId="1" applyNumberFormat="1" applyFont="1" applyFill="1" applyBorder="1"/>
    <xf numFmtId="164" fontId="9" fillId="0" borderId="1" xfId="1" applyNumberFormat="1" applyFont="1" applyFill="1" applyBorder="1"/>
    <xf numFmtId="10" fontId="9" fillId="0" borderId="1" xfId="1" applyNumberFormat="1" applyFont="1" applyFill="1" applyBorder="1"/>
    <xf numFmtId="43" fontId="9" fillId="0" borderId="1" xfId="1" applyFont="1" applyFill="1" applyBorder="1"/>
    <xf numFmtId="0" fontId="7" fillId="0" borderId="1" xfId="0" applyFont="1" applyBorder="1"/>
    <xf numFmtId="43" fontId="9" fillId="0" borderId="1" xfId="1" applyFont="1" applyBorder="1"/>
    <xf numFmtId="164" fontId="9" fillId="0" borderId="1" xfId="1" applyNumberFormat="1" applyFont="1" applyBorder="1"/>
    <xf numFmtId="43" fontId="13" fillId="0" borderId="1" xfId="0" applyNumberFormat="1" applyFont="1" applyBorder="1"/>
    <xf numFmtId="2" fontId="9" fillId="0" borderId="1" xfId="1" applyNumberFormat="1" applyFont="1" applyBorder="1"/>
    <xf numFmtId="43" fontId="0" fillId="0" borderId="7" xfId="0" applyNumberFormat="1" applyBorder="1"/>
    <xf numFmtId="0" fontId="0" fillId="0" borderId="7" xfId="0" applyBorder="1"/>
    <xf numFmtId="0" fontId="6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/>
    <xf numFmtId="10" fontId="2" fillId="0" borderId="0" xfId="0" applyNumberFormat="1" applyFont="1" applyBorder="1"/>
    <xf numFmtId="43" fontId="6" fillId="0" borderId="0" xfId="0" applyNumberFormat="1" applyFont="1" applyBorder="1"/>
    <xf numFmtId="43" fontId="0" fillId="0" borderId="0" xfId="0" applyNumberFormat="1" applyBorder="1"/>
    <xf numFmtId="43" fontId="2" fillId="0" borderId="0" xfId="0" applyNumberFormat="1" applyFont="1" applyBorder="1"/>
    <xf numFmtId="0" fontId="7" fillId="2" borderId="0" xfId="0" applyFont="1" applyFill="1"/>
    <xf numFmtId="0" fontId="0" fillId="2" borderId="0" xfId="0" applyFill="1"/>
    <xf numFmtId="43" fontId="0" fillId="2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116273</xdr:colOff>
      <xdr:row>45</xdr:row>
      <xdr:rowOff>10723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BFF72-51E6-4524-BDE0-00BEEA2C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37073" cy="8583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335038</xdr:colOff>
      <xdr:row>42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80CD2-6DAA-4D7E-B9C0-A9B011E76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17438" cy="8030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19</xdr:col>
      <xdr:colOff>430301</xdr:colOff>
      <xdr:row>83</xdr:row>
      <xdr:rowOff>58222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E9C1C5-2762-414E-96AE-D278B5630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91500"/>
          <a:ext cx="12012701" cy="7678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211281</xdr:colOff>
      <xdr:row>43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2EC1D-3ADF-4211-8836-E848F79CB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03281" cy="8202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201755</xdr:colOff>
      <xdr:row>40</xdr:row>
      <xdr:rowOff>182064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7B2F07-8DF2-44FD-AF5F-1A4D6BE90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93755" cy="78020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201670</xdr:colOff>
      <xdr:row>39</xdr:row>
      <xdr:rowOff>153458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765A5D-38A6-4573-A04E-2957A77C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84070" cy="7582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448503</xdr:colOff>
      <xdr:row>39</xdr:row>
      <xdr:rowOff>77248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BD105-010B-44A2-9002-CD81AF628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903" cy="7506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30</xdr:col>
      <xdr:colOff>11143</xdr:colOff>
      <xdr:row>43</xdr:row>
      <xdr:rowOff>10643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B15A8E-9CF0-44E0-AC26-6F2CB031E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11593543" cy="80116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opLeftCell="A13" zoomScaleNormal="100" workbookViewId="0">
      <selection activeCell="G39" sqref="G39"/>
    </sheetView>
  </sheetViews>
  <sheetFormatPr defaultRowHeight="15" x14ac:dyDescent="0.25"/>
  <cols>
    <col min="1" max="1" width="21.7109375" bestFit="1" customWidth="1"/>
    <col min="2" max="2" width="18.140625" style="15" bestFit="1" customWidth="1"/>
    <col min="3" max="3" width="15.5703125" style="15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8"/>
      <c r="B1" s="46"/>
      <c r="C1" s="46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6"/>
      <c r="B2" s="35" t="s">
        <v>29</v>
      </c>
      <c r="C2" s="35" t="s">
        <v>30</v>
      </c>
      <c r="D2" s="41"/>
      <c r="E2" s="15"/>
      <c r="F2" t="s">
        <v>13</v>
      </c>
      <c r="I2" s="6"/>
      <c r="L2" s="5"/>
      <c r="O2" s="6"/>
    </row>
    <row r="3" spans="1:15" ht="16.5" x14ac:dyDescent="0.3">
      <c r="A3" s="26" t="s">
        <v>0</v>
      </c>
      <c r="B3" s="36">
        <v>26000</v>
      </c>
      <c r="C3" s="36">
        <v>26500</v>
      </c>
      <c r="D3" s="34"/>
      <c r="E3" s="12"/>
      <c r="F3" s="5">
        <v>2026</v>
      </c>
      <c r="G3" s="7">
        <v>2024</v>
      </c>
      <c r="H3" s="8">
        <f>G3-F3</f>
        <v>-2</v>
      </c>
      <c r="I3" s="6"/>
      <c r="L3" s="5"/>
      <c r="M3" s="7"/>
      <c r="N3" s="8"/>
      <c r="O3" s="6"/>
    </row>
    <row r="4" spans="1:15" ht="33" x14ac:dyDescent="0.3">
      <c r="A4" s="27" t="s">
        <v>1</v>
      </c>
      <c r="B4" s="36">
        <v>3000</v>
      </c>
      <c r="C4" s="36">
        <v>3000</v>
      </c>
      <c r="D4" s="34"/>
      <c r="E4" s="12"/>
      <c r="F4" s="9" t="s">
        <v>26</v>
      </c>
      <c r="G4" t="s">
        <v>27</v>
      </c>
      <c r="H4" s="8"/>
      <c r="I4" s="6"/>
      <c r="L4" s="9"/>
      <c r="M4" s="7"/>
      <c r="N4" s="8"/>
      <c r="O4" s="6"/>
    </row>
    <row r="5" spans="1:15" ht="16.5" x14ac:dyDescent="0.3">
      <c r="A5" s="26" t="s">
        <v>2</v>
      </c>
      <c r="B5" s="36">
        <f>B3-B4</f>
        <v>23000</v>
      </c>
      <c r="C5" s="36">
        <f>C3-C4</f>
        <v>23500</v>
      </c>
      <c r="D5" s="34"/>
      <c r="E5" s="19"/>
      <c r="F5" s="7">
        <v>595</v>
      </c>
      <c r="G5" s="12">
        <f>F5*1.1</f>
        <v>654.5</v>
      </c>
      <c r="H5" s="24"/>
      <c r="I5" s="39"/>
      <c r="L5" s="5"/>
      <c r="M5" s="7"/>
      <c r="N5" s="8"/>
      <c r="O5" s="6"/>
    </row>
    <row r="6" spans="1:15" ht="16.5" x14ac:dyDescent="0.3">
      <c r="A6" s="26" t="s">
        <v>3</v>
      </c>
      <c r="B6" s="36">
        <f>B4</f>
        <v>3000</v>
      </c>
      <c r="C6" s="36">
        <f>C4</f>
        <v>3000</v>
      </c>
      <c r="D6" s="34"/>
      <c r="E6" s="34"/>
      <c r="F6" s="19"/>
      <c r="G6" s="22"/>
      <c r="H6" s="24"/>
      <c r="I6" s="16"/>
      <c r="J6" s="17"/>
      <c r="L6" s="5"/>
      <c r="M6" s="7"/>
      <c r="N6" s="8"/>
      <c r="O6" s="6"/>
    </row>
    <row r="7" spans="1:15" ht="16.5" x14ac:dyDescent="0.3">
      <c r="A7" s="26" t="s">
        <v>4</v>
      </c>
      <c r="B7" s="28">
        <v>0</v>
      </c>
      <c r="C7" s="28">
        <v>0</v>
      </c>
      <c r="D7" s="42"/>
      <c r="E7" s="47"/>
      <c r="F7" s="34"/>
      <c r="G7" s="22"/>
      <c r="H7" s="22"/>
      <c r="I7" s="17"/>
      <c r="J7" s="17"/>
      <c r="L7" s="5"/>
      <c r="M7" s="10"/>
      <c r="N7" s="11"/>
      <c r="O7" s="6"/>
    </row>
    <row r="8" spans="1:15" ht="16.5" x14ac:dyDescent="0.3">
      <c r="A8" s="26" t="s">
        <v>5</v>
      </c>
      <c r="B8" s="28">
        <f>B9-B7</f>
        <v>60</v>
      </c>
      <c r="C8" s="28">
        <f>C9-C7</f>
        <v>60</v>
      </c>
      <c r="D8" s="43"/>
      <c r="E8" s="48"/>
      <c r="F8" s="34"/>
      <c r="G8" s="23"/>
      <c r="H8" s="22"/>
      <c r="I8" s="53"/>
      <c r="J8" s="53"/>
      <c r="K8" s="54"/>
      <c r="L8" s="54"/>
      <c r="M8" s="55"/>
      <c r="N8" s="56"/>
      <c r="O8" s="6"/>
    </row>
    <row r="9" spans="1:15" ht="16.5" x14ac:dyDescent="0.3">
      <c r="A9" s="26" t="s">
        <v>6</v>
      </c>
      <c r="B9" s="28">
        <v>60</v>
      </c>
      <c r="C9" s="28">
        <v>60</v>
      </c>
      <c r="D9" s="42"/>
      <c r="E9" s="47"/>
      <c r="F9" s="49"/>
      <c r="G9" s="38"/>
      <c r="H9" s="23"/>
      <c r="I9" s="53"/>
      <c r="J9" s="53"/>
      <c r="K9" s="57"/>
      <c r="L9" s="57"/>
      <c r="M9" s="58"/>
      <c r="N9" s="56"/>
      <c r="O9" s="6"/>
    </row>
    <row r="10" spans="1:15" ht="33" x14ac:dyDescent="0.3">
      <c r="A10" s="27" t="s">
        <v>7</v>
      </c>
      <c r="B10" s="28">
        <f>90*B7/B9</f>
        <v>0</v>
      </c>
      <c r="C10" s="28">
        <f>90*C7/C9</f>
        <v>0</v>
      </c>
      <c r="D10" s="42"/>
      <c r="E10" s="47"/>
      <c r="F10" s="34"/>
      <c r="G10" s="21"/>
      <c r="H10" s="23"/>
      <c r="I10" s="53"/>
      <c r="J10" s="53"/>
      <c r="K10" s="57"/>
      <c r="L10" s="57"/>
      <c r="M10" s="58"/>
      <c r="N10" s="56"/>
      <c r="O10" s="6"/>
    </row>
    <row r="11" spans="1:15" ht="16.5" x14ac:dyDescent="0.3">
      <c r="A11" s="26"/>
      <c r="B11" s="37">
        <f>B10%</f>
        <v>0</v>
      </c>
      <c r="C11" s="37">
        <f>C10%</f>
        <v>0</v>
      </c>
      <c r="D11" s="44"/>
      <c r="E11" s="50"/>
      <c r="F11" s="34" t="s">
        <v>28</v>
      </c>
      <c r="G11" s="22"/>
      <c r="H11" s="23"/>
      <c r="I11" s="53"/>
      <c r="J11" s="53"/>
      <c r="K11" s="57"/>
      <c r="L11" s="57"/>
      <c r="M11" s="58"/>
      <c r="N11" s="59"/>
      <c r="O11" s="6"/>
    </row>
    <row r="12" spans="1:15" ht="16.5" x14ac:dyDescent="0.3">
      <c r="A12" s="26" t="s">
        <v>8</v>
      </c>
      <c r="B12" s="36">
        <f>B6*B11</f>
        <v>0</v>
      </c>
      <c r="C12" s="36">
        <f>C6*C11</f>
        <v>0</v>
      </c>
      <c r="D12" s="45"/>
      <c r="E12" s="47"/>
      <c r="F12" s="34"/>
      <c r="G12" s="12"/>
      <c r="H12" s="23"/>
      <c r="I12" s="60"/>
      <c r="J12" s="53"/>
      <c r="K12" s="57"/>
      <c r="L12" s="57"/>
      <c r="M12" s="58"/>
      <c r="N12" s="8"/>
      <c r="O12" s="6"/>
    </row>
    <row r="13" spans="1:15" ht="16.5" x14ac:dyDescent="0.3">
      <c r="A13" s="26" t="s">
        <v>9</v>
      </c>
      <c r="B13" s="36">
        <f>B6-B12</f>
        <v>3000</v>
      </c>
      <c r="C13" s="36">
        <f>C6-C12</f>
        <v>3000</v>
      </c>
      <c r="D13" s="45"/>
      <c r="E13" s="1"/>
      <c r="F13" s="12"/>
      <c r="G13" s="12"/>
      <c r="H13" s="23"/>
      <c r="I13" s="53"/>
      <c r="J13" s="53"/>
      <c r="K13" s="57"/>
      <c r="L13" s="57"/>
      <c r="M13" s="58"/>
      <c r="N13" s="8"/>
      <c r="O13" s="6"/>
    </row>
    <row r="14" spans="1:15" ht="16.5" x14ac:dyDescent="0.3">
      <c r="A14" s="26" t="s">
        <v>2</v>
      </c>
      <c r="B14" s="36">
        <f>B5</f>
        <v>23000</v>
      </c>
      <c r="C14" s="36">
        <f>C5</f>
        <v>23500</v>
      </c>
      <c r="D14" s="34"/>
      <c r="E14" s="12"/>
      <c r="F14" s="14"/>
      <c r="G14" s="12"/>
      <c r="H14" s="23"/>
      <c r="I14" s="53"/>
      <c r="J14" s="53"/>
      <c r="K14" s="57"/>
      <c r="L14" s="57"/>
      <c r="M14" s="58"/>
      <c r="N14" s="8"/>
      <c r="O14" s="6"/>
    </row>
    <row r="15" spans="1:15" ht="16.5" x14ac:dyDescent="0.3">
      <c r="A15" s="26" t="s">
        <v>10</v>
      </c>
      <c r="B15" s="36">
        <f>B14+B13</f>
        <v>26000</v>
      </c>
      <c r="C15" s="36">
        <f>C14+C13</f>
        <v>26500</v>
      </c>
      <c r="D15" s="34"/>
      <c r="E15" s="12"/>
      <c r="F15" s="14"/>
      <c r="G15" s="12"/>
      <c r="H15" s="23"/>
      <c r="I15" s="57"/>
      <c r="J15" s="57"/>
      <c r="K15" s="57"/>
      <c r="L15" s="57"/>
      <c r="M15" s="58"/>
      <c r="N15" s="8"/>
      <c r="O15" s="6"/>
    </row>
    <row r="16" spans="1:15" ht="16.5" x14ac:dyDescent="0.3">
      <c r="A16" s="26" t="s">
        <v>23</v>
      </c>
      <c r="B16" s="29">
        <v>595</v>
      </c>
      <c r="C16" s="29">
        <v>595</v>
      </c>
      <c r="D16" s="30"/>
      <c r="E16" s="12"/>
      <c r="F16" s="23"/>
      <c r="G16" s="12"/>
      <c r="H16" s="22"/>
      <c r="I16" s="61"/>
      <c r="J16" s="54"/>
      <c r="K16" s="54"/>
      <c r="L16" s="54"/>
      <c r="M16" s="54"/>
      <c r="N16" s="56"/>
      <c r="O16" s="6"/>
    </row>
    <row r="17" spans="1:15" ht="16.5" x14ac:dyDescent="0.3">
      <c r="A17" s="26" t="s">
        <v>11</v>
      </c>
      <c r="B17" s="31">
        <f>B15*B16</f>
        <v>15470000</v>
      </c>
      <c r="C17" s="31">
        <f>C15*C16</f>
        <v>15767500</v>
      </c>
      <c r="D17" s="32"/>
      <c r="E17" s="12"/>
      <c r="F17" s="23"/>
      <c r="G17" s="12"/>
      <c r="H17" s="22"/>
      <c r="I17" s="61"/>
      <c r="J17" s="54"/>
      <c r="K17" s="54"/>
      <c r="L17" s="54"/>
      <c r="M17" s="54"/>
      <c r="N17" s="62"/>
      <c r="O17" s="39"/>
    </row>
    <row r="18" spans="1:15" ht="16.5" hidden="1" x14ac:dyDescent="0.3">
      <c r="A18" s="26" t="s">
        <v>24</v>
      </c>
      <c r="B18" s="31">
        <f>B17*0.9</f>
        <v>13923000</v>
      </c>
      <c r="C18" s="31">
        <f>C17*0.9</f>
        <v>14190750</v>
      </c>
      <c r="D18" s="32"/>
      <c r="E18" s="12"/>
      <c r="F18" s="23"/>
      <c r="G18" s="23"/>
      <c r="H18" s="22"/>
      <c r="I18" s="61"/>
      <c r="J18" s="54"/>
      <c r="K18" s="54"/>
      <c r="L18" s="54"/>
      <c r="M18" s="54"/>
      <c r="N18" s="62"/>
      <c r="O18" s="12"/>
    </row>
    <row r="19" spans="1:15" ht="16.5" hidden="1" x14ac:dyDescent="0.3">
      <c r="A19" s="26" t="s">
        <v>25</v>
      </c>
      <c r="B19" s="31">
        <f>B17*0.8</f>
        <v>12376000</v>
      </c>
      <c r="C19" s="31">
        <f>C17*0.8</f>
        <v>12614000</v>
      </c>
      <c r="D19" s="32"/>
      <c r="E19" s="12"/>
      <c r="F19" s="23"/>
      <c r="G19" s="23"/>
      <c r="H19" s="22"/>
      <c r="I19" s="61"/>
      <c r="J19" s="54"/>
      <c r="K19" s="54"/>
      <c r="L19" s="54"/>
      <c r="M19" s="54"/>
      <c r="N19" s="62"/>
      <c r="O19" s="12"/>
    </row>
    <row r="20" spans="1:15" ht="16.5" x14ac:dyDescent="0.3">
      <c r="A20" s="26" t="s">
        <v>24</v>
      </c>
      <c r="B20" s="31">
        <f>B17*0.9</f>
        <v>13923000</v>
      </c>
      <c r="C20" s="31">
        <f>C17*0.9</f>
        <v>14190750</v>
      </c>
      <c r="D20" s="32"/>
      <c r="E20" s="12"/>
      <c r="F20" s="23"/>
      <c r="G20" s="23"/>
      <c r="H20" s="22"/>
      <c r="I20" s="61"/>
      <c r="J20" s="54"/>
      <c r="K20" s="54"/>
      <c r="L20" s="54"/>
      <c r="M20" s="54"/>
      <c r="N20" s="62"/>
      <c r="O20" s="12"/>
    </row>
    <row r="21" spans="1:15" ht="16.5" x14ac:dyDescent="0.3">
      <c r="A21" s="26" t="s">
        <v>25</v>
      </c>
      <c r="B21" s="31">
        <f>B17*0.8</f>
        <v>12376000</v>
      </c>
      <c r="C21" s="31">
        <f>C17*0.8</f>
        <v>12614000</v>
      </c>
      <c r="D21" s="32"/>
      <c r="E21" s="12"/>
      <c r="F21" s="23"/>
      <c r="G21" s="23"/>
      <c r="H21" s="22"/>
      <c r="I21" s="61"/>
      <c r="J21" s="54"/>
      <c r="K21" s="54"/>
      <c r="L21" s="54"/>
      <c r="M21" s="54"/>
      <c r="N21" s="62"/>
      <c r="O21" s="12"/>
    </row>
    <row r="22" spans="1:15" ht="16.5" x14ac:dyDescent="0.3">
      <c r="A22" s="26" t="s">
        <v>12</v>
      </c>
      <c r="B22" s="33">
        <f>B4*655</f>
        <v>1965000</v>
      </c>
      <c r="C22" s="33">
        <f>C4*655</f>
        <v>1965000</v>
      </c>
      <c r="D22" s="34"/>
      <c r="E22" s="12"/>
      <c r="F22" s="12"/>
      <c r="G22" s="12"/>
      <c r="I22" s="61"/>
      <c r="J22" s="54"/>
      <c r="K22" s="54"/>
      <c r="L22" s="54"/>
      <c r="M22" s="54"/>
      <c r="N22" s="54"/>
    </row>
    <row r="23" spans="1:15" ht="16.5" x14ac:dyDescent="0.3">
      <c r="A23" s="28" t="s">
        <v>16</v>
      </c>
      <c r="B23" s="40">
        <f>B17*0.03/12</f>
        <v>38675</v>
      </c>
      <c r="C23" s="33">
        <f>C17*0.03/12</f>
        <v>39418.75</v>
      </c>
      <c r="D23" s="33"/>
      <c r="E23" s="12"/>
      <c r="G23" s="12"/>
    </row>
    <row r="24" spans="1:15" x14ac:dyDescent="0.25">
      <c r="B24" s="20"/>
      <c r="C24" s="20"/>
      <c r="G24" s="12"/>
    </row>
    <row r="25" spans="1:15" x14ac:dyDescent="0.25">
      <c r="B25" s="20"/>
      <c r="C25" s="20"/>
      <c r="G25" s="12"/>
    </row>
    <row r="26" spans="1:15" x14ac:dyDescent="0.25">
      <c r="G26" s="12"/>
    </row>
    <row r="27" spans="1:15" x14ac:dyDescent="0.25">
      <c r="D27" t="s">
        <v>14</v>
      </c>
      <c r="F27" s="22"/>
      <c r="G27" s="12"/>
    </row>
    <row r="28" spans="1:15" x14ac:dyDescent="0.25">
      <c r="F28" s="22"/>
      <c r="G28" s="12"/>
    </row>
    <row r="29" spans="1:15" x14ac:dyDescent="0.25">
      <c r="B29" s="46" t="s">
        <v>20</v>
      </c>
      <c r="C29" s="46" t="s">
        <v>15</v>
      </c>
      <c r="D29" s="18" t="s">
        <v>21</v>
      </c>
      <c r="E29" s="18"/>
      <c r="F29" s="18" t="s">
        <v>11</v>
      </c>
      <c r="G29" s="18" t="s">
        <v>17</v>
      </c>
      <c r="H29" s="18" t="s">
        <v>18</v>
      </c>
      <c r="I29" s="18" t="s">
        <v>19</v>
      </c>
      <c r="J29" s="18"/>
    </row>
    <row r="30" spans="1:15" ht="17.25" x14ac:dyDescent="0.3">
      <c r="B30" s="46"/>
      <c r="C30" s="46">
        <v>565</v>
      </c>
      <c r="D30" s="18"/>
      <c r="E30" s="18"/>
      <c r="F30" s="18">
        <v>16500000</v>
      </c>
      <c r="G30" s="19">
        <f t="shared" ref="G30:G36" si="0">F30/C30</f>
        <v>29203.53982300885</v>
      </c>
      <c r="H30" s="19" t="e">
        <f>F30/D30</f>
        <v>#DIV/0!</v>
      </c>
      <c r="I30" s="19" t="e">
        <f t="shared" ref="I30:I36" si="1">F30/B30</f>
        <v>#DIV/0!</v>
      </c>
      <c r="J30" s="18">
        <f>B30/C30</f>
        <v>0</v>
      </c>
      <c r="K30" s="25"/>
    </row>
    <row r="31" spans="1:15" ht="17.25" x14ac:dyDescent="0.3">
      <c r="B31" s="46"/>
      <c r="C31" s="46">
        <v>595</v>
      </c>
      <c r="D31" s="18"/>
      <c r="E31" s="18"/>
      <c r="F31" s="18">
        <v>17000000</v>
      </c>
      <c r="G31" s="19">
        <f t="shared" si="0"/>
        <v>28571.428571428572</v>
      </c>
      <c r="H31" s="19" t="e">
        <f>F31/D31</f>
        <v>#DIV/0!</v>
      </c>
      <c r="I31" s="19" t="e">
        <f t="shared" si="1"/>
        <v>#DIV/0!</v>
      </c>
      <c r="J31" s="18">
        <f t="shared" ref="J31:J35" si="2">D31/C31</f>
        <v>0</v>
      </c>
      <c r="K31" s="25"/>
    </row>
    <row r="32" spans="1:15" x14ac:dyDescent="0.25">
      <c r="B32" s="46"/>
      <c r="C32" s="46">
        <v>595</v>
      </c>
      <c r="D32" s="18"/>
      <c r="E32" s="18"/>
      <c r="F32" s="19">
        <v>16500000</v>
      </c>
      <c r="G32" s="19">
        <f t="shared" si="0"/>
        <v>27731.092436974788</v>
      </c>
      <c r="H32" s="19" t="e">
        <f t="shared" ref="H32:H36" si="3">F32/D32</f>
        <v>#DIV/0!</v>
      </c>
      <c r="I32" s="19" t="e">
        <f t="shared" si="1"/>
        <v>#DIV/0!</v>
      </c>
      <c r="J32" s="18">
        <f t="shared" si="2"/>
        <v>0</v>
      </c>
    </row>
    <row r="33" spans="1:11" x14ac:dyDescent="0.25">
      <c r="B33" s="46"/>
      <c r="C33" s="46">
        <v>419</v>
      </c>
      <c r="D33" s="18"/>
      <c r="E33" s="18"/>
      <c r="F33" s="19">
        <v>12000000</v>
      </c>
      <c r="G33" s="19">
        <f t="shared" si="0"/>
        <v>28639.618138424819</v>
      </c>
      <c r="H33" s="19" t="e">
        <f t="shared" si="3"/>
        <v>#DIV/0!</v>
      </c>
      <c r="I33" s="19" t="e">
        <f t="shared" si="1"/>
        <v>#DIV/0!</v>
      </c>
      <c r="J33" s="18">
        <f t="shared" si="2"/>
        <v>0</v>
      </c>
    </row>
    <row r="34" spans="1:11" x14ac:dyDescent="0.25">
      <c r="C34" s="46">
        <v>565</v>
      </c>
      <c r="D34" s="18"/>
      <c r="F34" s="51">
        <v>14500000</v>
      </c>
      <c r="G34" s="51">
        <f t="shared" si="0"/>
        <v>25663.716814159292</v>
      </c>
      <c r="H34" s="19" t="e">
        <f t="shared" si="3"/>
        <v>#DIV/0!</v>
      </c>
      <c r="I34" s="51" t="e">
        <f t="shared" si="1"/>
        <v>#DIV/0!</v>
      </c>
      <c r="J34" s="52">
        <f t="shared" si="2"/>
        <v>0</v>
      </c>
    </row>
    <row r="35" spans="1:11" x14ac:dyDescent="0.25">
      <c r="D35" s="18"/>
      <c r="F35" s="51"/>
      <c r="G35" s="51" t="e">
        <f t="shared" si="0"/>
        <v>#DIV/0!</v>
      </c>
      <c r="H35" s="51" t="e">
        <f t="shared" si="3"/>
        <v>#DIV/0!</v>
      </c>
      <c r="I35" s="51" t="e">
        <f t="shared" si="1"/>
        <v>#DIV/0!</v>
      </c>
      <c r="J35" s="52" t="e">
        <f t="shared" si="2"/>
        <v>#DIV/0!</v>
      </c>
    </row>
    <row r="36" spans="1:11" x14ac:dyDescent="0.25">
      <c r="F36" s="52"/>
      <c r="G36" s="51" t="e">
        <f t="shared" si="0"/>
        <v>#DIV/0!</v>
      </c>
      <c r="H36" s="51" t="e">
        <f t="shared" si="3"/>
        <v>#DIV/0!</v>
      </c>
      <c r="I36" s="51" t="e">
        <f t="shared" si="1"/>
        <v>#DIV/0!</v>
      </c>
    </row>
    <row r="37" spans="1:11" x14ac:dyDescent="0.25">
      <c r="B37" s="15" t="s">
        <v>22</v>
      </c>
    </row>
    <row r="38" spans="1:11" x14ac:dyDescent="0.25">
      <c r="B38" s="15">
        <v>420</v>
      </c>
      <c r="C38" s="15">
        <v>9573000</v>
      </c>
      <c r="D38">
        <f t="shared" ref="D38:D43" si="4">C38/B38</f>
        <v>22792.857142857141</v>
      </c>
      <c r="E38">
        <v>574400</v>
      </c>
      <c r="F38">
        <v>30000</v>
      </c>
      <c r="G38" s="12">
        <f>F38+E38+C38</f>
        <v>10177400</v>
      </c>
      <c r="H38">
        <f>G38/B38</f>
        <v>24231.904761904763</v>
      </c>
      <c r="I38" s="12"/>
    </row>
    <row r="39" spans="1:11" x14ac:dyDescent="0.25">
      <c r="B39" s="15">
        <v>577</v>
      </c>
      <c r="C39" s="63">
        <v>14270000</v>
      </c>
      <c r="D39" s="64">
        <f t="shared" si="4"/>
        <v>24731.369150779898</v>
      </c>
      <c r="E39" s="64">
        <v>856200</v>
      </c>
      <c r="F39" s="64">
        <v>30000</v>
      </c>
      <c r="G39" s="65">
        <f>F39+E39+C39</f>
        <v>15156200</v>
      </c>
      <c r="H39" s="64">
        <f>G39/B39</f>
        <v>26267.244367417679</v>
      </c>
      <c r="I39" s="12"/>
      <c r="J39">
        <f>113.75*10.764</f>
        <v>1224.405</v>
      </c>
      <c r="K39">
        <f>B39*1.2</f>
        <v>692.4</v>
      </c>
    </row>
    <row r="40" spans="1:11" x14ac:dyDescent="0.25">
      <c r="B40" s="15">
        <v>577</v>
      </c>
      <c r="C40" s="15">
        <v>13352400</v>
      </c>
      <c r="D40">
        <f t="shared" si="4"/>
        <v>23141.074523396881</v>
      </c>
      <c r="E40">
        <v>801200</v>
      </c>
      <c r="F40">
        <v>30000</v>
      </c>
      <c r="G40" s="12">
        <f>F40+E40+C40</f>
        <v>14183600</v>
      </c>
      <c r="H40">
        <f>G40/B40</f>
        <v>24581.629116117852</v>
      </c>
    </row>
    <row r="41" spans="1:11" ht="15.75" x14ac:dyDescent="0.25">
      <c r="A41" s="13"/>
      <c r="B41" s="15">
        <v>577</v>
      </c>
      <c r="C41" s="15">
        <v>13414000</v>
      </c>
      <c r="D41">
        <f t="shared" si="4"/>
        <v>23247.833622183709</v>
      </c>
      <c r="E41">
        <v>804900</v>
      </c>
      <c r="F41">
        <v>30000</v>
      </c>
      <c r="G41" s="12">
        <f>F41+E41+C41</f>
        <v>14248900</v>
      </c>
      <c r="H41">
        <f>G41/B41</f>
        <v>24694.800693240901</v>
      </c>
    </row>
    <row r="42" spans="1:11" ht="15.75" x14ac:dyDescent="0.25">
      <c r="A42" s="13"/>
      <c r="D42" t="e">
        <f t="shared" si="4"/>
        <v>#DIV/0!</v>
      </c>
      <c r="E42">
        <v>288000</v>
      </c>
      <c r="F42">
        <v>30000</v>
      </c>
      <c r="G42" s="12">
        <f>F42+E42+C42</f>
        <v>318000</v>
      </c>
      <c r="H42" t="e">
        <f>G42/B42</f>
        <v>#DIV/0!</v>
      </c>
    </row>
    <row r="43" spans="1:11" ht="15.75" x14ac:dyDescent="0.25">
      <c r="A43" s="13"/>
      <c r="D43" t="e">
        <f t="shared" si="4"/>
        <v>#DIV/0!</v>
      </c>
    </row>
    <row r="44" spans="1:11" ht="15.75" x14ac:dyDescent="0.25">
      <c r="A44" s="13"/>
    </row>
    <row r="45" spans="1:11" ht="15.75" x14ac:dyDescent="0.25">
      <c r="A45" s="13"/>
    </row>
    <row r="46" spans="1:11" ht="15.75" x14ac:dyDescent="0.25">
      <c r="A46" s="13"/>
    </row>
    <row r="47" spans="1:11" ht="15.75" x14ac:dyDescent="0.25">
      <c r="A47" s="13"/>
    </row>
    <row r="67" spans="4:6" x14ac:dyDescent="0.25">
      <c r="D67" s="12"/>
      <c r="E67" s="12"/>
      <c r="F6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topLeftCell="A22" workbookViewId="0">
      <selection activeCell="A44" sqref="A4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tabSelected="1"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2024-04-03T06:04:34Z</dcterms:modified>
</cp:coreProperties>
</file>